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erica1\University of Zadar\Ured za javnu nabavu - Documents\Radno\Registar ugovora\2022\"/>
    </mc:Choice>
  </mc:AlternateContent>
  <bookViews>
    <workbookView xWindow="0" yWindow="0" windowWidth="28800" windowHeight="12330"/>
  </bookViews>
  <sheets>
    <sheet name="2022" sheetId="1" r:id="rId1"/>
    <sheet name="List1" sheetId="2" r:id="rId2"/>
  </sheets>
  <externalReferences>
    <externalReference r:id="rId3"/>
  </externalReferences>
  <definedNames>
    <definedName name="DANE">[1]Sheet2!$B$1:$B$2</definedName>
    <definedName name="_xlnm.Print_Titles" localSheetId="0">'2022'!$1:$5</definedName>
    <definedName name="POSTUPCI">[1]Sheet2!$A$1:$A$12</definedName>
    <definedName name="REZIM">[1]Sheet2!$E$1:$E$4</definedName>
    <definedName name="UON">[1]Sheet2!$C$1:$C$3</definedName>
  </definedNames>
  <calcPr calcId="162913"/>
</workbook>
</file>

<file path=xl/calcChain.xml><?xml version="1.0" encoding="utf-8"?>
<calcChain xmlns="http://schemas.openxmlformats.org/spreadsheetml/2006/main">
  <c r="P309" i="1" l="1"/>
  <c r="N95" i="1" l="1"/>
  <c r="Q95" i="1" s="1"/>
  <c r="J95" i="1"/>
  <c r="P95" i="1"/>
  <c r="J94" i="1"/>
  <c r="M94" i="1"/>
  <c r="N94" i="1"/>
  <c r="Q94" i="1" s="1"/>
  <c r="P94" i="1"/>
  <c r="J93" i="1"/>
  <c r="M93" i="1"/>
  <c r="N93" i="1" s="1"/>
  <c r="Q93" i="1" s="1"/>
  <c r="P93" i="1"/>
  <c r="J92" i="1"/>
  <c r="M92" i="1"/>
  <c r="N92" i="1" s="1"/>
  <c r="Q92" i="1" s="1"/>
  <c r="P92" i="1"/>
  <c r="J91" i="1"/>
  <c r="M91" i="1"/>
  <c r="N91" i="1" s="1"/>
  <c r="Q91" i="1" s="1"/>
  <c r="P91" i="1"/>
  <c r="J90" i="1"/>
  <c r="M90" i="1"/>
  <c r="N90" i="1"/>
  <c r="Q90" i="1" s="1"/>
  <c r="P90" i="1"/>
  <c r="J89" i="1"/>
  <c r="M89" i="1"/>
  <c r="N89" i="1"/>
  <c r="Q89" i="1" s="1"/>
  <c r="P89" i="1"/>
  <c r="J88" i="1"/>
  <c r="M88" i="1"/>
  <c r="N88" i="1" s="1"/>
  <c r="Q88" i="1" s="1"/>
  <c r="P88" i="1"/>
  <c r="P87" i="1"/>
  <c r="M87" i="1"/>
  <c r="N87" i="1" s="1"/>
  <c r="Q87" i="1" s="1"/>
  <c r="J87" i="1"/>
  <c r="J86" i="1"/>
  <c r="N86" i="1"/>
  <c r="Q86" i="1" s="1"/>
  <c r="P86" i="1"/>
  <c r="J85" i="1"/>
  <c r="M85" i="1"/>
  <c r="N85" i="1"/>
  <c r="Q85" i="1" s="1"/>
  <c r="P85" i="1"/>
  <c r="J84" i="1"/>
  <c r="M84" i="1"/>
  <c r="N84" i="1"/>
  <c r="Q84" i="1" s="1"/>
  <c r="P84" i="1"/>
  <c r="J83" i="1"/>
  <c r="M83" i="1"/>
  <c r="N83" i="1" s="1"/>
  <c r="Q83" i="1" s="1"/>
  <c r="P83" i="1"/>
  <c r="J82" i="1"/>
  <c r="M82" i="1"/>
  <c r="N82" i="1" s="1"/>
  <c r="Q82" i="1" s="1"/>
  <c r="P82" i="1"/>
  <c r="P81" i="1"/>
  <c r="J81" i="1"/>
  <c r="M81" i="1"/>
  <c r="N81" i="1" s="1"/>
  <c r="Q81" i="1" s="1"/>
  <c r="Q557" i="1" l="1"/>
  <c r="J315" i="1" l="1"/>
  <c r="K317" i="1"/>
  <c r="M317" i="1"/>
  <c r="J317" i="1"/>
  <c r="N317" i="1"/>
  <c r="P36" i="1" l="1"/>
  <c r="P21" i="1"/>
  <c r="P20" i="1"/>
  <c r="P19" i="1"/>
  <c r="P18" i="1"/>
  <c r="J193" i="1"/>
  <c r="N193" i="1"/>
  <c r="Q193" i="1" s="1"/>
  <c r="P193" i="1"/>
  <c r="J192" i="1" l="1"/>
  <c r="N192" i="1"/>
  <c r="Q192" i="1" s="1"/>
  <c r="P192" i="1"/>
  <c r="J191" i="1"/>
  <c r="N191" i="1"/>
  <c r="P191" i="1"/>
  <c r="Q191" i="1"/>
  <c r="J487" i="1" l="1"/>
  <c r="M487" i="1"/>
  <c r="N487" i="1" s="1"/>
  <c r="J190" i="1"/>
  <c r="N190" i="1"/>
  <c r="Q190" i="1" s="1"/>
  <c r="P190" i="1"/>
  <c r="J189" i="1"/>
  <c r="N189" i="1"/>
  <c r="Q189" i="1" s="1"/>
  <c r="P189" i="1"/>
  <c r="J188" i="1"/>
  <c r="N188" i="1"/>
  <c r="Q188" i="1" s="1"/>
  <c r="P188" i="1"/>
  <c r="J187" i="1"/>
  <c r="N187" i="1"/>
  <c r="Q187" i="1" s="1"/>
  <c r="P187" i="1"/>
  <c r="J186" i="1"/>
  <c r="N186" i="1"/>
  <c r="Q186" i="1" s="1"/>
  <c r="P186" i="1"/>
  <c r="J185" i="1"/>
  <c r="N185" i="1"/>
  <c r="P185" i="1"/>
  <c r="Q185" i="1"/>
  <c r="P184" i="1"/>
  <c r="J184" i="1"/>
  <c r="N184" i="1"/>
  <c r="Q184" i="1" s="1"/>
  <c r="J159" i="1" l="1"/>
  <c r="M159" i="1"/>
  <c r="N159" i="1" s="1"/>
  <c r="Q159" i="1" s="1"/>
  <c r="P159" i="1"/>
  <c r="J158" i="1"/>
  <c r="M158" i="1"/>
  <c r="N158" i="1" s="1"/>
  <c r="Q158" i="1" s="1"/>
  <c r="P158" i="1"/>
  <c r="J157" i="1"/>
  <c r="N157" i="1"/>
  <c r="Q157" i="1" s="1"/>
  <c r="P157" i="1"/>
  <c r="M156" i="1"/>
  <c r="N156" i="1" s="1"/>
  <c r="Q156" i="1" s="1"/>
  <c r="J156" i="1"/>
  <c r="P156" i="1"/>
  <c r="P146" i="1"/>
  <c r="P147" i="1"/>
  <c r="P148" i="1"/>
  <c r="P149" i="1"/>
  <c r="P150" i="1"/>
  <c r="P151" i="1"/>
  <c r="P152" i="1"/>
  <c r="P153" i="1"/>
  <c r="P154" i="1"/>
  <c r="P155" i="1"/>
  <c r="P145" i="1"/>
  <c r="J155" i="1"/>
  <c r="N155" i="1"/>
  <c r="Q155" i="1" s="1"/>
  <c r="J154" i="1"/>
  <c r="M154" i="1"/>
  <c r="N154" i="1" s="1"/>
  <c r="Q154" i="1" s="1"/>
  <c r="J153" i="1"/>
  <c r="M153" i="1"/>
  <c r="N153" i="1" s="1"/>
  <c r="Q153" i="1" s="1"/>
  <c r="J152" i="1"/>
  <c r="M152" i="1"/>
  <c r="N152" i="1" s="1"/>
  <c r="Q152" i="1" s="1"/>
  <c r="J151" i="1"/>
  <c r="M151" i="1"/>
  <c r="N151" i="1" s="1"/>
  <c r="Q151" i="1" s="1"/>
  <c r="M150" i="1"/>
  <c r="N150" i="1" s="1"/>
  <c r="Q150" i="1" s="1"/>
  <c r="J150" i="1"/>
  <c r="J149" i="1"/>
  <c r="N149" i="1"/>
  <c r="Q149" i="1" s="1"/>
  <c r="J148" i="1"/>
  <c r="M148" i="1"/>
  <c r="N148" i="1" s="1"/>
  <c r="Q148" i="1" s="1"/>
  <c r="J147" i="1"/>
  <c r="M147" i="1"/>
  <c r="N147" i="1" s="1"/>
  <c r="Q147" i="1" s="1"/>
  <c r="J146" i="1"/>
  <c r="M146" i="1"/>
  <c r="N146" i="1" s="1"/>
  <c r="Q146" i="1" s="1"/>
  <c r="J145" i="1"/>
  <c r="M145" i="1"/>
  <c r="N145" i="1" s="1"/>
  <c r="Q145" i="1" s="1"/>
  <c r="P79" i="1" l="1"/>
  <c r="P78" i="1" l="1"/>
  <c r="P60" i="1" l="1"/>
  <c r="P59" i="1" l="1"/>
  <c r="P57" i="1" l="1"/>
  <c r="J544" i="1" l="1"/>
  <c r="N544" i="1"/>
  <c r="Q544" i="1" s="1"/>
  <c r="P544" i="1"/>
  <c r="J543" i="1"/>
  <c r="N543" i="1"/>
  <c r="Q543" i="1" s="1"/>
  <c r="P543" i="1"/>
  <c r="J542" i="1"/>
  <c r="N542" i="1"/>
  <c r="Q542" i="1" s="1"/>
  <c r="P542" i="1"/>
  <c r="M541" i="1"/>
  <c r="J541" i="1"/>
  <c r="N541" i="1"/>
  <c r="Q541" i="1" s="1"/>
  <c r="P541" i="1"/>
  <c r="J540" i="1"/>
  <c r="N540" i="1"/>
  <c r="Q540" i="1" s="1"/>
  <c r="P540" i="1"/>
  <c r="J483" i="1" l="1"/>
  <c r="N483" i="1"/>
  <c r="Q483" i="1" s="1"/>
  <c r="P483" i="1"/>
  <c r="P482" i="1"/>
  <c r="J482" i="1"/>
  <c r="M482" i="1"/>
  <c r="N482" i="1" s="1"/>
  <c r="Q482" i="1" s="1"/>
  <c r="J456" i="1"/>
  <c r="N456" i="1"/>
  <c r="Q456" i="1" s="1"/>
  <c r="P456" i="1"/>
  <c r="J455" i="1"/>
  <c r="N455" i="1"/>
  <c r="Q455" i="1" s="1"/>
  <c r="P455" i="1"/>
  <c r="J454" i="1"/>
  <c r="N454" i="1"/>
  <c r="Q454" i="1" s="1"/>
  <c r="P454" i="1"/>
  <c r="J453" i="1"/>
  <c r="N453" i="1"/>
  <c r="Q453" i="1" s="1"/>
  <c r="P453" i="1"/>
  <c r="J345" i="1" l="1"/>
  <c r="M345" i="1"/>
  <c r="N345" i="1" s="1"/>
  <c r="Q345" i="1" s="1"/>
  <c r="P345" i="1"/>
  <c r="J344" i="1"/>
  <c r="M344" i="1"/>
  <c r="N344" i="1" s="1"/>
  <c r="Q344" i="1" s="1"/>
  <c r="P344" i="1"/>
  <c r="J343" i="1"/>
  <c r="M343" i="1"/>
  <c r="N343" i="1" s="1"/>
  <c r="Q343" i="1" s="1"/>
  <c r="P343" i="1"/>
  <c r="P342" i="1"/>
  <c r="J342" i="1"/>
  <c r="M342" i="1"/>
  <c r="N342" i="1" s="1"/>
  <c r="Q342" i="1" s="1"/>
  <c r="J341" i="1" l="1"/>
  <c r="M341" i="1"/>
  <c r="N341" i="1" s="1"/>
  <c r="M340" i="1" l="1"/>
  <c r="N340" i="1" s="1"/>
  <c r="Q340" i="1" s="1"/>
  <c r="J340" i="1"/>
  <c r="P340" i="1"/>
  <c r="J339" i="1"/>
  <c r="N339" i="1"/>
  <c r="Q339" i="1" s="1"/>
  <c r="P339" i="1"/>
  <c r="J338" i="1"/>
  <c r="M338" i="1"/>
  <c r="N338" i="1" s="1"/>
  <c r="Q338" i="1" s="1"/>
  <c r="P338" i="1"/>
  <c r="J337" i="1"/>
  <c r="M337" i="1"/>
  <c r="N337" i="1" s="1"/>
  <c r="Q337" i="1" s="1"/>
  <c r="P337" i="1"/>
  <c r="J336" i="1"/>
  <c r="M336" i="1"/>
  <c r="N336" i="1" s="1"/>
  <c r="Q336" i="1" s="1"/>
  <c r="P336" i="1"/>
  <c r="J335" i="1" l="1"/>
  <c r="M335" i="1"/>
  <c r="N335" i="1" s="1"/>
  <c r="Q335" i="1" s="1"/>
  <c r="P335" i="1"/>
  <c r="M334" i="1"/>
  <c r="N334" i="1" s="1"/>
  <c r="Q334" i="1" s="1"/>
  <c r="J334" i="1"/>
  <c r="P334" i="1"/>
  <c r="J333" i="1"/>
  <c r="N333" i="1"/>
  <c r="Q333" i="1" s="1"/>
  <c r="P333" i="1"/>
  <c r="J332" i="1"/>
  <c r="N332" i="1"/>
  <c r="Q332" i="1" s="1"/>
  <c r="P332" i="1"/>
  <c r="J331" i="1"/>
  <c r="N331" i="1"/>
  <c r="Q331" i="1" s="1"/>
  <c r="P331" i="1"/>
  <c r="P330" i="1"/>
  <c r="J330" i="1"/>
  <c r="M330" i="1"/>
  <c r="N330" i="1" s="1"/>
  <c r="Q330" i="1" s="1"/>
  <c r="M298" i="1" l="1"/>
  <c r="N298" i="1" s="1"/>
  <c r="Q298" i="1" s="1"/>
  <c r="J298" i="1"/>
  <c r="P298" i="1"/>
  <c r="M555" i="1" l="1"/>
  <c r="N555" i="1" s="1"/>
  <c r="J555" i="1"/>
  <c r="P441" i="1" l="1"/>
  <c r="J297" i="1" l="1"/>
  <c r="N297" i="1"/>
  <c r="Q297" i="1" s="1"/>
  <c r="P297" i="1"/>
  <c r="J296" i="1"/>
  <c r="N296" i="1"/>
  <c r="Q296" i="1" s="1"/>
  <c r="P296" i="1"/>
  <c r="J295" i="1"/>
  <c r="N295" i="1"/>
  <c r="Q295" i="1" s="1"/>
  <c r="P295" i="1"/>
  <c r="J294" i="1"/>
  <c r="N294" i="1"/>
  <c r="Q294" i="1" s="1"/>
  <c r="P294" i="1"/>
  <c r="J293" i="1"/>
  <c r="N293" i="1"/>
  <c r="P293" i="1"/>
  <c r="Q293" i="1"/>
  <c r="J292" i="1"/>
  <c r="N292" i="1"/>
  <c r="Q292" i="1" s="1"/>
  <c r="P292" i="1"/>
  <c r="J291" i="1"/>
  <c r="N291" i="1"/>
  <c r="Q291" i="1" s="1"/>
  <c r="P291" i="1"/>
  <c r="J290" i="1"/>
  <c r="N290" i="1"/>
  <c r="Q290" i="1" s="1"/>
  <c r="P290" i="1"/>
  <c r="J289" i="1"/>
  <c r="N289" i="1"/>
  <c r="Q289" i="1" s="1"/>
  <c r="P289" i="1"/>
  <c r="J288" i="1"/>
  <c r="N288" i="1"/>
  <c r="Q288" i="1" s="1"/>
  <c r="P288" i="1"/>
  <c r="J287" i="1"/>
  <c r="N287" i="1"/>
  <c r="Q287" i="1" s="1"/>
  <c r="P287" i="1"/>
  <c r="J286" i="1" l="1"/>
  <c r="N286" i="1"/>
  <c r="Q286" i="1" s="1"/>
  <c r="P286" i="1"/>
  <c r="J285" i="1"/>
  <c r="N285" i="1"/>
  <c r="Q285" i="1" s="1"/>
  <c r="P285" i="1"/>
  <c r="J284" i="1"/>
  <c r="N284" i="1"/>
  <c r="Q284" i="1" s="1"/>
  <c r="P284" i="1"/>
  <c r="J283" i="1"/>
  <c r="N283" i="1"/>
  <c r="Q283" i="1" s="1"/>
  <c r="P283" i="1"/>
  <c r="J282" i="1"/>
  <c r="N282" i="1"/>
  <c r="Q282" i="1" s="1"/>
  <c r="P282" i="1"/>
  <c r="J281" i="1"/>
  <c r="N281" i="1"/>
  <c r="Q281" i="1" s="1"/>
  <c r="P281" i="1"/>
  <c r="J280" i="1"/>
  <c r="N280" i="1"/>
  <c r="Q280" i="1" s="1"/>
  <c r="P280" i="1"/>
  <c r="J279" i="1"/>
  <c r="N279" i="1"/>
  <c r="Q279" i="1" s="1"/>
  <c r="P279" i="1"/>
  <c r="J278" i="1" l="1"/>
  <c r="N278" i="1"/>
  <c r="Q278" i="1" s="1"/>
  <c r="P278" i="1"/>
  <c r="N277" i="1"/>
  <c r="Q277" i="1" s="1"/>
  <c r="N276" i="1"/>
  <c r="J277" i="1"/>
  <c r="P277" i="1"/>
  <c r="J276" i="1"/>
  <c r="P276" i="1"/>
  <c r="Q276" i="1"/>
  <c r="J275" i="1"/>
  <c r="N275" i="1"/>
  <c r="Q275" i="1" s="1"/>
  <c r="P275" i="1"/>
  <c r="J274" i="1"/>
  <c r="N274" i="1"/>
  <c r="Q274" i="1" s="1"/>
  <c r="P274" i="1"/>
  <c r="J273" i="1"/>
  <c r="N273" i="1"/>
  <c r="Q273" i="1" s="1"/>
  <c r="P273" i="1"/>
  <c r="J272" i="1"/>
  <c r="N272" i="1"/>
  <c r="Q272" i="1" s="1"/>
  <c r="P272" i="1"/>
  <c r="J271" i="1"/>
  <c r="N271" i="1"/>
  <c r="Q271" i="1" s="1"/>
  <c r="P271" i="1"/>
  <c r="J270" i="1"/>
  <c r="N270" i="1"/>
  <c r="Q270" i="1" s="1"/>
  <c r="P270" i="1"/>
  <c r="J269" i="1"/>
  <c r="N269" i="1"/>
  <c r="Q269" i="1" s="1"/>
  <c r="P269" i="1"/>
  <c r="J268" i="1"/>
  <c r="N268" i="1"/>
  <c r="Q268" i="1" s="1"/>
  <c r="P268" i="1"/>
  <c r="J267" i="1"/>
  <c r="N267" i="1"/>
  <c r="Q267" i="1" s="1"/>
  <c r="P267" i="1"/>
  <c r="J266" i="1" l="1"/>
  <c r="N266" i="1"/>
  <c r="Q266" i="1" s="1"/>
  <c r="P266" i="1"/>
  <c r="J265" i="1" l="1"/>
  <c r="N265" i="1"/>
  <c r="P265" i="1"/>
  <c r="Q265" i="1"/>
  <c r="J264" i="1"/>
  <c r="N264" i="1"/>
  <c r="Q264" i="1" s="1"/>
  <c r="P264" i="1"/>
  <c r="J263" i="1"/>
  <c r="N263" i="1"/>
  <c r="Q263" i="1" s="1"/>
  <c r="P263" i="1"/>
  <c r="J262" i="1"/>
  <c r="N262" i="1"/>
  <c r="Q262" i="1" s="1"/>
  <c r="P262" i="1"/>
  <c r="J261" i="1"/>
  <c r="N261" i="1"/>
  <c r="Q261" i="1" s="1"/>
  <c r="P261" i="1"/>
  <c r="J260" i="1"/>
  <c r="N260" i="1"/>
  <c r="Q260" i="1" s="1"/>
  <c r="P260" i="1"/>
  <c r="J259" i="1"/>
  <c r="N259" i="1"/>
  <c r="Q259" i="1" s="1"/>
  <c r="P259" i="1"/>
  <c r="J258" i="1"/>
  <c r="N258" i="1"/>
  <c r="Q258" i="1" s="1"/>
  <c r="P258" i="1"/>
  <c r="J257" i="1"/>
  <c r="N257" i="1"/>
  <c r="Q257" i="1" s="1"/>
  <c r="P257" i="1"/>
  <c r="J256" i="1"/>
  <c r="N256" i="1"/>
  <c r="Q256" i="1" s="1"/>
  <c r="P256" i="1"/>
  <c r="J255" i="1"/>
  <c r="N255" i="1"/>
  <c r="Q255" i="1" s="1"/>
  <c r="P255" i="1"/>
  <c r="J254" i="1"/>
  <c r="N254" i="1"/>
  <c r="Q254" i="1" s="1"/>
  <c r="P254" i="1"/>
  <c r="J253" i="1"/>
  <c r="N253" i="1"/>
  <c r="Q253" i="1" s="1"/>
  <c r="P253" i="1"/>
  <c r="M252" i="1"/>
  <c r="N252" i="1" s="1"/>
  <c r="Q252" i="1" s="1"/>
  <c r="J252" i="1"/>
  <c r="P252" i="1"/>
  <c r="J251" i="1"/>
  <c r="N251" i="1"/>
  <c r="Q251" i="1" s="1"/>
  <c r="P251" i="1"/>
  <c r="J250" i="1"/>
  <c r="N250" i="1"/>
  <c r="Q250" i="1" s="1"/>
  <c r="P250" i="1"/>
  <c r="J249" i="1" l="1"/>
  <c r="M249" i="1"/>
  <c r="N249" i="1" s="1"/>
  <c r="Q249" i="1" s="1"/>
  <c r="P249" i="1"/>
  <c r="J248" i="1"/>
  <c r="M248" i="1"/>
  <c r="N248" i="1" s="1"/>
  <c r="Q248" i="1" s="1"/>
  <c r="P248" i="1"/>
  <c r="J247" i="1"/>
  <c r="M247" i="1"/>
  <c r="N247" i="1" s="1"/>
  <c r="Q247" i="1" s="1"/>
  <c r="P247" i="1"/>
  <c r="J246" i="1"/>
  <c r="M246" i="1"/>
  <c r="N246" i="1" s="1"/>
  <c r="Q246" i="1" s="1"/>
  <c r="P246" i="1"/>
  <c r="J245" i="1"/>
  <c r="M245" i="1"/>
  <c r="N245" i="1" s="1"/>
  <c r="Q245" i="1" s="1"/>
  <c r="P245" i="1"/>
  <c r="M363" i="1" l="1"/>
  <c r="N363" i="1" s="1"/>
  <c r="J363" i="1"/>
  <c r="M244" i="1" l="1"/>
  <c r="N244" i="1" s="1"/>
  <c r="Q244" i="1" s="1"/>
  <c r="J244" i="1"/>
  <c r="P244" i="1"/>
  <c r="J243" i="1"/>
  <c r="N243" i="1"/>
  <c r="Q243" i="1" s="1"/>
  <c r="P243" i="1"/>
  <c r="J242" i="1"/>
  <c r="M242" i="1"/>
  <c r="N242" i="1" s="1"/>
  <c r="Q242" i="1" s="1"/>
  <c r="P242" i="1"/>
  <c r="M241" i="1"/>
  <c r="N241" i="1" s="1"/>
  <c r="Q241" i="1" s="1"/>
  <c r="J241" i="1"/>
  <c r="P241" i="1"/>
  <c r="J240" i="1"/>
  <c r="N240" i="1"/>
  <c r="Q240" i="1" s="1"/>
  <c r="P240" i="1"/>
  <c r="M239" i="1"/>
  <c r="N239" i="1" s="1"/>
  <c r="Q239" i="1" s="1"/>
  <c r="J239" i="1"/>
  <c r="P239" i="1"/>
  <c r="J238" i="1"/>
  <c r="N238" i="1"/>
  <c r="Q238" i="1" s="1"/>
  <c r="P238" i="1"/>
  <c r="J237" i="1"/>
  <c r="M237" i="1"/>
  <c r="N237" i="1" s="1"/>
  <c r="Q237" i="1" s="1"/>
  <c r="P237" i="1"/>
  <c r="J236" i="1"/>
  <c r="M236" i="1"/>
  <c r="N236" i="1" s="1"/>
  <c r="Q236" i="1" s="1"/>
  <c r="P236" i="1"/>
  <c r="J235" i="1"/>
  <c r="M235" i="1"/>
  <c r="N235" i="1" s="1"/>
  <c r="Q235" i="1" s="1"/>
  <c r="P235" i="1"/>
  <c r="J234" i="1"/>
  <c r="M234" i="1"/>
  <c r="N234" i="1" s="1"/>
  <c r="Q234" i="1" s="1"/>
  <c r="P234" i="1"/>
  <c r="M233" i="1"/>
  <c r="N233" i="1" s="1"/>
  <c r="Q233" i="1" s="1"/>
  <c r="J233" i="1"/>
  <c r="P233" i="1"/>
  <c r="J232" i="1"/>
  <c r="N232" i="1"/>
  <c r="Q232" i="1" s="1"/>
  <c r="P232" i="1"/>
  <c r="M231" i="1"/>
  <c r="N231" i="1" s="1"/>
  <c r="Q231" i="1" s="1"/>
  <c r="J231" i="1"/>
  <c r="P231" i="1"/>
  <c r="J230" i="1"/>
  <c r="N230" i="1"/>
  <c r="Q230" i="1" s="1"/>
  <c r="P230" i="1"/>
  <c r="M229" i="1"/>
  <c r="N229" i="1" s="1"/>
  <c r="Q229" i="1" s="1"/>
  <c r="J229" i="1"/>
  <c r="P229" i="1"/>
  <c r="J228" i="1"/>
  <c r="N228" i="1"/>
  <c r="Q228" i="1" s="1"/>
  <c r="P228" i="1"/>
  <c r="J227" i="1"/>
  <c r="N227" i="1"/>
  <c r="Q227" i="1" s="1"/>
  <c r="P227" i="1"/>
  <c r="M226" i="1"/>
  <c r="N226" i="1" s="1"/>
  <c r="Q226" i="1" s="1"/>
  <c r="J226" i="1"/>
  <c r="P226" i="1"/>
  <c r="J225" i="1"/>
  <c r="N225" i="1"/>
  <c r="Q225" i="1" s="1"/>
  <c r="P225" i="1"/>
  <c r="J224" i="1"/>
  <c r="M224" i="1"/>
  <c r="N224" i="1" s="1"/>
  <c r="Q224" i="1" s="1"/>
  <c r="P224" i="1"/>
  <c r="J223" i="1" l="1"/>
  <c r="M223" i="1"/>
  <c r="N223" i="1" s="1"/>
  <c r="Q223" i="1" s="1"/>
  <c r="P223" i="1"/>
  <c r="J222" i="1"/>
  <c r="M222" i="1"/>
  <c r="N222" i="1" s="1"/>
  <c r="Q222" i="1" s="1"/>
  <c r="P222" i="1"/>
  <c r="J221" i="1"/>
  <c r="M221" i="1"/>
  <c r="N221" i="1" s="1"/>
  <c r="Q221" i="1" s="1"/>
  <c r="P221" i="1"/>
  <c r="J220" i="1"/>
  <c r="M220" i="1"/>
  <c r="N220" i="1" s="1"/>
  <c r="Q220" i="1" s="1"/>
  <c r="P220" i="1"/>
  <c r="J219" i="1"/>
  <c r="M219" i="1"/>
  <c r="N219" i="1" s="1"/>
  <c r="Q219" i="1" s="1"/>
  <c r="P219" i="1"/>
  <c r="J218" i="1"/>
  <c r="M218" i="1"/>
  <c r="N218" i="1"/>
  <c r="Q218" i="1" s="1"/>
  <c r="P218" i="1"/>
  <c r="P217" i="1"/>
  <c r="M217" i="1"/>
  <c r="N217" i="1" s="1"/>
  <c r="Q217" i="1" s="1"/>
  <c r="J217" i="1"/>
  <c r="J216" i="1" l="1"/>
  <c r="N216" i="1"/>
  <c r="Q216" i="1" s="1"/>
  <c r="P216" i="1"/>
  <c r="J215" i="1"/>
  <c r="M215" i="1"/>
  <c r="N215" i="1" s="1"/>
  <c r="Q215" i="1" s="1"/>
  <c r="P215" i="1"/>
  <c r="J214" i="1"/>
  <c r="M214" i="1"/>
  <c r="N214" i="1" s="1"/>
  <c r="Q214" i="1" s="1"/>
  <c r="P214" i="1"/>
  <c r="J213" i="1" l="1"/>
  <c r="M213" i="1"/>
  <c r="N213" i="1" s="1"/>
  <c r="Q213" i="1" s="1"/>
  <c r="P213" i="1"/>
  <c r="J212" i="1"/>
  <c r="M212" i="1"/>
  <c r="N212" i="1" s="1"/>
  <c r="Q212" i="1" s="1"/>
  <c r="P212" i="1"/>
  <c r="J211" i="1"/>
  <c r="M211" i="1"/>
  <c r="N211" i="1" s="1"/>
  <c r="Q211" i="1" s="1"/>
  <c r="P211" i="1"/>
  <c r="J210" i="1"/>
  <c r="M210" i="1"/>
  <c r="N210" i="1" s="1"/>
  <c r="Q210" i="1" s="1"/>
  <c r="P210" i="1"/>
  <c r="J209" i="1"/>
  <c r="M209" i="1"/>
  <c r="N209" i="1" s="1"/>
  <c r="Q209" i="1" s="1"/>
  <c r="P209" i="1"/>
  <c r="J208" i="1"/>
  <c r="M208" i="1"/>
  <c r="N208" i="1" s="1"/>
  <c r="Q208" i="1" s="1"/>
  <c r="P208" i="1"/>
  <c r="J207" i="1"/>
  <c r="M207" i="1"/>
  <c r="N207" i="1" s="1"/>
  <c r="Q207" i="1" s="1"/>
  <c r="P207" i="1"/>
  <c r="J206" i="1"/>
  <c r="M206" i="1"/>
  <c r="N206" i="1" s="1"/>
  <c r="Q206" i="1" s="1"/>
  <c r="P206" i="1"/>
  <c r="J205" i="1"/>
  <c r="M205" i="1"/>
  <c r="N205" i="1" s="1"/>
  <c r="Q205" i="1" s="1"/>
  <c r="P205" i="1"/>
  <c r="P204" i="1"/>
  <c r="M204" i="1"/>
  <c r="N204" i="1" s="1"/>
  <c r="Q204" i="1" s="1"/>
  <c r="J204" i="1"/>
  <c r="J201" i="1" l="1"/>
  <c r="M201" i="1"/>
  <c r="N201" i="1" s="1"/>
  <c r="Q201" i="1" s="1"/>
  <c r="P201" i="1"/>
  <c r="J200" i="1"/>
  <c r="M200" i="1"/>
  <c r="N200" i="1" s="1"/>
  <c r="Q200" i="1" s="1"/>
  <c r="P200" i="1"/>
  <c r="J199" i="1"/>
  <c r="M199" i="1"/>
  <c r="N199" i="1" s="1"/>
  <c r="Q199" i="1" s="1"/>
  <c r="P199" i="1"/>
  <c r="J198" i="1"/>
  <c r="M198" i="1"/>
  <c r="N198" i="1" s="1"/>
  <c r="Q198" i="1" s="1"/>
  <c r="P198" i="1"/>
  <c r="J197" i="1" l="1"/>
  <c r="M197" i="1"/>
  <c r="N197" i="1" s="1"/>
  <c r="Q197" i="1" s="1"/>
  <c r="P197" i="1"/>
  <c r="J196" i="1"/>
  <c r="M196" i="1"/>
  <c r="N196" i="1" s="1"/>
  <c r="Q196" i="1" s="1"/>
  <c r="P196" i="1"/>
  <c r="M195" i="1"/>
  <c r="N195" i="1" s="1"/>
  <c r="Q195" i="1" s="1"/>
  <c r="M194" i="1"/>
  <c r="N194" i="1" s="1"/>
  <c r="Q194" i="1" s="1"/>
  <c r="J195" i="1"/>
  <c r="P195" i="1"/>
  <c r="P194" i="1"/>
  <c r="J194" i="1"/>
  <c r="J181" i="1" l="1"/>
  <c r="N181" i="1"/>
  <c r="Q181" i="1" s="1"/>
  <c r="P181" i="1"/>
  <c r="J180" i="1"/>
  <c r="N180" i="1"/>
  <c r="Q180" i="1" s="1"/>
  <c r="P180" i="1"/>
  <c r="J179" i="1"/>
  <c r="N179" i="1"/>
  <c r="Q179" i="1" s="1"/>
  <c r="P179" i="1"/>
  <c r="J178" i="1"/>
  <c r="N178" i="1"/>
  <c r="Q178" i="1" s="1"/>
  <c r="P178" i="1"/>
  <c r="J177" i="1"/>
  <c r="N177" i="1"/>
  <c r="Q177" i="1" s="1"/>
  <c r="P177" i="1"/>
  <c r="M176" i="1"/>
  <c r="N176" i="1" s="1"/>
  <c r="Q176" i="1" s="1"/>
  <c r="J176" i="1"/>
  <c r="P176" i="1"/>
  <c r="J175" i="1"/>
  <c r="N175" i="1"/>
  <c r="Q175" i="1" s="1"/>
  <c r="P175" i="1"/>
  <c r="J174" i="1"/>
  <c r="N174" i="1"/>
  <c r="Q174" i="1" s="1"/>
  <c r="P174" i="1"/>
  <c r="J173" i="1"/>
  <c r="N173" i="1"/>
  <c r="Q173" i="1" s="1"/>
  <c r="P173" i="1"/>
  <c r="J172" i="1" l="1"/>
  <c r="N172" i="1"/>
  <c r="P172" i="1"/>
  <c r="Q172" i="1"/>
  <c r="J171" i="1"/>
  <c r="N171" i="1"/>
  <c r="P171" i="1"/>
  <c r="Q171" i="1"/>
  <c r="J170" i="1"/>
  <c r="N170" i="1"/>
  <c r="Q170" i="1" s="1"/>
  <c r="P170" i="1"/>
  <c r="J169" i="1"/>
  <c r="N169" i="1"/>
  <c r="Q169" i="1" s="1"/>
  <c r="P169" i="1"/>
  <c r="J168" i="1"/>
  <c r="N168" i="1"/>
  <c r="Q168" i="1" s="1"/>
  <c r="P168" i="1"/>
  <c r="J167" i="1"/>
  <c r="N167" i="1"/>
  <c r="Q167" i="1" s="1"/>
  <c r="P167" i="1"/>
  <c r="J166" i="1"/>
  <c r="M166" i="1"/>
  <c r="N166" i="1" s="1"/>
  <c r="Q166" i="1" s="1"/>
  <c r="P166" i="1"/>
  <c r="J165" i="1" l="1"/>
  <c r="M165" i="1"/>
  <c r="N165" i="1" s="1"/>
  <c r="Q165" i="1" s="1"/>
  <c r="P165" i="1"/>
  <c r="J164" i="1"/>
  <c r="M164" i="1"/>
  <c r="N164" i="1" s="1"/>
  <c r="Q164" i="1" s="1"/>
  <c r="P164" i="1"/>
  <c r="J163" i="1" l="1"/>
  <c r="M163" i="1"/>
  <c r="N163" i="1" s="1"/>
  <c r="Q163" i="1" s="1"/>
  <c r="P163" i="1"/>
  <c r="J162" i="1" l="1"/>
  <c r="M162" i="1"/>
  <c r="N162" i="1" s="1"/>
  <c r="Q162" i="1" s="1"/>
  <c r="P162" i="1"/>
  <c r="J161" i="1"/>
  <c r="M161" i="1"/>
  <c r="N161" i="1" s="1"/>
  <c r="Q161" i="1" s="1"/>
  <c r="P161" i="1"/>
  <c r="P160" i="1"/>
  <c r="M160" i="1"/>
  <c r="N160" i="1" s="1"/>
  <c r="Q160" i="1" s="1"/>
  <c r="J160" i="1"/>
  <c r="J127" i="1" l="1"/>
  <c r="N127" i="1"/>
  <c r="P127" i="1"/>
  <c r="Q127" i="1"/>
  <c r="J126" i="1"/>
  <c r="N126" i="1"/>
  <c r="Q126" i="1" s="1"/>
  <c r="P126" i="1"/>
  <c r="J125" i="1"/>
  <c r="N125" i="1"/>
  <c r="Q125" i="1" s="1"/>
  <c r="P125" i="1"/>
  <c r="J124" i="1"/>
  <c r="M124" i="1"/>
  <c r="N124" i="1" s="1"/>
  <c r="Q124" i="1" s="1"/>
  <c r="P124" i="1"/>
  <c r="J123" i="1"/>
  <c r="M123" i="1"/>
  <c r="N123" i="1" s="1"/>
  <c r="Q123" i="1" s="1"/>
  <c r="P123" i="1"/>
  <c r="J122" i="1"/>
  <c r="M122" i="1"/>
  <c r="N122" i="1" s="1"/>
  <c r="Q122" i="1" s="1"/>
  <c r="P122" i="1"/>
  <c r="J121" i="1"/>
  <c r="M121" i="1"/>
  <c r="N121" i="1" s="1"/>
  <c r="Q121" i="1" s="1"/>
  <c r="P121" i="1"/>
  <c r="J120" i="1"/>
  <c r="M120" i="1"/>
  <c r="N120" i="1" s="1"/>
  <c r="Q120" i="1" s="1"/>
  <c r="P120" i="1"/>
  <c r="J119" i="1"/>
  <c r="M119" i="1"/>
  <c r="N119" i="1" s="1"/>
  <c r="Q119" i="1" s="1"/>
  <c r="P119" i="1"/>
  <c r="M118" i="1"/>
  <c r="J118" i="1"/>
  <c r="P118" i="1"/>
  <c r="J117" i="1"/>
  <c r="M117" i="1"/>
  <c r="N117" i="1" s="1"/>
  <c r="Q117" i="1" s="1"/>
  <c r="P117" i="1"/>
  <c r="P116" i="1"/>
  <c r="J116" i="1"/>
  <c r="M116" i="1"/>
  <c r="N116" i="1" s="1"/>
  <c r="Q116" i="1" s="1"/>
  <c r="N118" i="1" l="1"/>
  <c r="Q118" i="1" s="1"/>
  <c r="J522" i="1"/>
  <c r="M522" i="1"/>
  <c r="N522" i="1" s="1"/>
  <c r="Q522" i="1" s="1"/>
  <c r="P522" i="1"/>
  <c r="M521" i="1"/>
  <c r="N521" i="1" s="1"/>
  <c r="Q521" i="1" s="1"/>
  <c r="J521" i="1"/>
  <c r="P521" i="1"/>
  <c r="J520" i="1"/>
  <c r="N520" i="1"/>
  <c r="Q520" i="1" s="1"/>
  <c r="P520" i="1"/>
  <c r="J519" i="1"/>
  <c r="M519" i="1"/>
  <c r="N519" i="1" s="1"/>
  <c r="Q519" i="1" s="1"/>
  <c r="P519" i="1"/>
  <c r="J518" i="1"/>
  <c r="M518" i="1"/>
  <c r="N518" i="1" s="1"/>
  <c r="Q518" i="1" s="1"/>
  <c r="P518" i="1"/>
  <c r="J517" i="1"/>
  <c r="M517" i="1"/>
  <c r="N517" i="1" s="1"/>
  <c r="Q517" i="1" s="1"/>
  <c r="P517" i="1"/>
  <c r="P516" i="1"/>
  <c r="J516" i="1"/>
  <c r="M516" i="1"/>
  <c r="N516" i="1" s="1"/>
  <c r="Q516" i="1" s="1"/>
  <c r="J515" i="1"/>
  <c r="M515" i="1"/>
  <c r="N515" i="1" s="1"/>
  <c r="Q515" i="1" s="1"/>
  <c r="J415" i="1" l="1"/>
  <c r="N415" i="1"/>
  <c r="Q415" i="1" s="1"/>
  <c r="P415" i="1"/>
  <c r="P414" i="1"/>
  <c r="M414" i="1"/>
  <c r="N414" i="1" s="1"/>
  <c r="Q414" i="1" s="1"/>
  <c r="J414" i="1"/>
  <c r="J416" i="1"/>
  <c r="M416" i="1"/>
  <c r="N416" i="1" s="1"/>
  <c r="Q416" i="1" s="1"/>
  <c r="P416" i="1"/>
  <c r="J111" i="1" l="1"/>
  <c r="N111" i="1"/>
  <c r="Q111" i="1" s="1"/>
  <c r="P111" i="1"/>
  <c r="J110" i="1"/>
  <c r="M110" i="1"/>
  <c r="N110" i="1" s="1"/>
  <c r="P110" i="1"/>
  <c r="J109" i="1"/>
  <c r="M109" i="1"/>
  <c r="N109" i="1" s="1"/>
  <c r="Q109" i="1" s="1"/>
  <c r="P109" i="1"/>
  <c r="J108" i="1"/>
  <c r="M108" i="1"/>
  <c r="N108" i="1" s="1"/>
  <c r="Q108" i="1" s="1"/>
  <c r="P108" i="1"/>
  <c r="M107" i="1"/>
  <c r="N107" i="1" s="1"/>
  <c r="Q107" i="1" s="1"/>
  <c r="J107" i="1"/>
  <c r="P107" i="1"/>
  <c r="J106" i="1"/>
  <c r="N106" i="1"/>
  <c r="Q106" i="1" s="1"/>
  <c r="P106" i="1"/>
  <c r="J105" i="1"/>
  <c r="M105" i="1"/>
  <c r="N105" i="1" s="1"/>
  <c r="Q105" i="1" s="1"/>
  <c r="P105" i="1"/>
  <c r="J104" i="1"/>
  <c r="M104" i="1"/>
  <c r="N104" i="1" s="1"/>
  <c r="Q104" i="1" s="1"/>
  <c r="P104" i="1"/>
  <c r="J103" i="1"/>
  <c r="M103" i="1"/>
  <c r="N103" i="1" s="1"/>
  <c r="Q103" i="1" s="1"/>
  <c r="P103" i="1"/>
  <c r="M102" i="1"/>
  <c r="N102" i="1" s="1"/>
  <c r="Q102" i="1" s="1"/>
  <c r="J102" i="1"/>
  <c r="P102" i="1"/>
  <c r="Q110" i="1" l="1"/>
  <c r="J101" i="1"/>
  <c r="N101" i="1"/>
  <c r="Q101" i="1" s="1"/>
  <c r="P101" i="1"/>
  <c r="J100" i="1"/>
  <c r="M100" i="1"/>
  <c r="N100" i="1" s="1"/>
  <c r="Q100" i="1" s="1"/>
  <c r="P100" i="1"/>
  <c r="J99" i="1"/>
  <c r="M99" i="1"/>
  <c r="N99" i="1" s="1"/>
  <c r="Q99" i="1" s="1"/>
  <c r="P99" i="1"/>
  <c r="J98" i="1"/>
  <c r="M98" i="1"/>
  <c r="N98" i="1" s="1"/>
  <c r="Q98" i="1" s="1"/>
  <c r="P98" i="1"/>
  <c r="J97" i="1"/>
  <c r="M97" i="1"/>
  <c r="N97" i="1" s="1"/>
  <c r="Q97" i="1" s="1"/>
  <c r="P97" i="1"/>
  <c r="P96" i="1"/>
  <c r="M96" i="1"/>
  <c r="N96" i="1" s="1"/>
  <c r="Q96" i="1" s="1"/>
  <c r="J96" i="1"/>
  <c r="P565" i="1" l="1"/>
  <c r="M565" i="1"/>
  <c r="N565" i="1" s="1"/>
  <c r="Q565" i="1" s="1"/>
  <c r="J565" i="1"/>
  <c r="P420" i="1" l="1"/>
  <c r="M420" i="1"/>
  <c r="N420" i="1" s="1"/>
  <c r="Q420" i="1" s="1"/>
  <c r="J420" i="1"/>
  <c r="J510" i="1" l="1"/>
  <c r="N510" i="1"/>
  <c r="P510" i="1"/>
  <c r="Q510" i="1"/>
  <c r="P509" i="1"/>
  <c r="J509" i="1"/>
  <c r="N509" i="1"/>
  <c r="Q509" i="1" s="1"/>
  <c r="J462" i="1"/>
  <c r="M462" i="1"/>
  <c r="N462" i="1" s="1"/>
  <c r="Q462" i="1" s="1"/>
  <c r="P462" i="1"/>
  <c r="J461" i="1"/>
  <c r="M461" i="1"/>
  <c r="N461" i="1" s="1"/>
  <c r="Q461" i="1" s="1"/>
  <c r="P461" i="1"/>
  <c r="M501" i="1" l="1"/>
  <c r="N501" i="1" s="1"/>
  <c r="M502" i="1"/>
  <c r="N502" i="1" s="1"/>
  <c r="Q502" i="1" s="1"/>
  <c r="J502" i="1"/>
  <c r="P502" i="1"/>
  <c r="J501" i="1"/>
  <c r="K560" i="1" l="1"/>
  <c r="M560" i="1"/>
  <c r="N560" i="1" s="1"/>
  <c r="J560" i="1"/>
  <c r="M566" i="1" l="1"/>
  <c r="N566" i="1" s="1"/>
  <c r="J566" i="1"/>
  <c r="M362" i="1" l="1"/>
  <c r="N362" i="1" s="1"/>
  <c r="J362" i="1"/>
  <c r="M361" i="1"/>
  <c r="N361" i="1" s="1"/>
  <c r="J361" i="1"/>
  <c r="J539" i="1" l="1"/>
  <c r="N539" i="1"/>
  <c r="Q539" i="1" s="1"/>
  <c r="P539" i="1"/>
  <c r="J492" i="1"/>
  <c r="M492" i="1"/>
  <c r="N492" i="1" s="1"/>
  <c r="Q492" i="1" s="1"/>
  <c r="P492" i="1"/>
  <c r="M491" i="1"/>
  <c r="N491" i="1" s="1"/>
  <c r="Q491" i="1" s="1"/>
  <c r="J491" i="1"/>
  <c r="P491" i="1"/>
  <c r="P401" i="1" l="1"/>
  <c r="J401" i="1"/>
  <c r="M401" i="1"/>
  <c r="N401" i="1" s="1"/>
  <c r="Q401" i="1" s="1"/>
  <c r="J505" i="1"/>
  <c r="M505" i="1"/>
  <c r="N505" i="1" s="1"/>
  <c r="Q505" i="1" s="1"/>
  <c r="P505" i="1"/>
  <c r="M545" i="1" l="1"/>
  <c r="N545" i="1" s="1"/>
  <c r="Q545" i="1" s="1"/>
  <c r="K545" i="1"/>
  <c r="J545" i="1"/>
  <c r="Q320" i="1"/>
  <c r="J322" i="1"/>
  <c r="K322" i="1"/>
  <c r="M322" i="1"/>
  <c r="N322" i="1" s="1"/>
  <c r="Q322" i="1" s="1"/>
  <c r="M329" i="1"/>
  <c r="N329" i="1" s="1"/>
  <c r="Q329" i="1" s="1"/>
  <c r="K329" i="1"/>
  <c r="J329" i="1"/>
  <c r="P561" i="1" l="1"/>
  <c r="M561" i="1"/>
  <c r="N561" i="1" s="1"/>
  <c r="Q561" i="1" s="1"/>
  <c r="J561" i="1"/>
  <c r="K144" i="1" l="1"/>
  <c r="J142" i="1"/>
  <c r="K142" i="1"/>
  <c r="M142" i="1"/>
  <c r="N142" i="1" s="1"/>
  <c r="Q142" i="1" s="1"/>
  <c r="J143" i="1"/>
  <c r="K143" i="1"/>
  <c r="M143" i="1"/>
  <c r="N143" i="1" s="1"/>
  <c r="Q143" i="1" s="1"/>
  <c r="J144" i="1"/>
  <c r="M144" i="1"/>
  <c r="N144" i="1" s="1"/>
  <c r="Q144" i="1" s="1"/>
  <c r="K563" i="1" l="1"/>
  <c r="N563" i="1"/>
  <c r="J563" i="1"/>
  <c r="Q558" i="1" l="1"/>
  <c r="P558" i="1"/>
  <c r="J558" i="1"/>
  <c r="N558" i="1"/>
  <c r="M357" i="1" l="1"/>
  <c r="N357" i="1" s="1"/>
  <c r="J357" i="1"/>
  <c r="M364" i="1" l="1"/>
  <c r="N364" i="1" s="1"/>
  <c r="J364" i="1"/>
  <c r="J534" i="1" l="1"/>
  <c r="N534" i="1"/>
  <c r="Q534" i="1" s="1"/>
  <c r="P534" i="1"/>
  <c r="J441" i="1" l="1"/>
  <c r="N441" i="1"/>
  <c r="Q441" i="1" s="1"/>
  <c r="M557" i="1" l="1"/>
  <c r="N557" i="1" s="1"/>
  <c r="K557" i="1"/>
  <c r="J557" i="1"/>
  <c r="M538" i="1" l="1"/>
  <c r="N538" i="1" s="1"/>
  <c r="Q538" i="1" s="1"/>
  <c r="J538" i="1"/>
  <c r="P538" i="1"/>
  <c r="P528" i="1"/>
  <c r="N528" i="1"/>
  <c r="Q528" i="1" s="1"/>
  <c r="J528" i="1"/>
  <c r="K328" i="1" l="1"/>
  <c r="J328" i="1"/>
  <c r="N328" i="1"/>
  <c r="Q328" i="1" s="1"/>
  <c r="J327" i="1"/>
  <c r="K327" i="1"/>
  <c r="M327" i="1"/>
  <c r="N327" i="1" s="1"/>
  <c r="Q327" i="1" s="1"/>
  <c r="N351" i="1"/>
  <c r="N354" i="1"/>
  <c r="J354" i="1"/>
  <c r="N353" i="1"/>
  <c r="J353" i="1"/>
  <c r="M352" i="1"/>
  <c r="N352" i="1" s="1"/>
  <c r="J352" i="1"/>
  <c r="J351" i="1"/>
  <c r="J350" i="1"/>
  <c r="M350" i="1"/>
  <c r="N350" i="1" s="1"/>
  <c r="M318" i="1" l="1"/>
  <c r="N318" i="1" s="1"/>
  <c r="K318" i="1"/>
  <c r="J318" i="1"/>
  <c r="M321" i="1" l="1"/>
  <c r="N321" i="1" s="1"/>
  <c r="K321" i="1"/>
  <c r="J321" i="1"/>
  <c r="P546" i="1" l="1"/>
  <c r="N546" i="1"/>
  <c r="Q546" i="1" s="1"/>
  <c r="J546" i="1"/>
  <c r="M358" i="1" l="1"/>
  <c r="N358" i="1" s="1"/>
  <c r="J358" i="1"/>
  <c r="P428" i="1" l="1"/>
  <c r="P535" i="1" l="1"/>
  <c r="N535" i="1"/>
  <c r="Q535" i="1" s="1"/>
  <c r="J535" i="1"/>
  <c r="P530" i="1" l="1"/>
  <c r="N530" i="1"/>
  <c r="Q530" i="1" s="1"/>
  <c r="J530" i="1"/>
  <c r="J495" i="1"/>
  <c r="M495" i="1"/>
  <c r="N495" i="1" s="1"/>
  <c r="Q495" i="1" s="1"/>
  <c r="P495" i="1"/>
  <c r="P504" i="1"/>
  <c r="M504" i="1"/>
  <c r="N504" i="1" s="1"/>
  <c r="Q504" i="1" s="1"/>
  <c r="J504" i="1"/>
  <c r="P531" i="1" l="1"/>
  <c r="M531" i="1"/>
  <c r="N531" i="1" s="1"/>
  <c r="Q531" i="1" s="1"/>
  <c r="J531" i="1"/>
  <c r="P532" i="1"/>
  <c r="M532" i="1"/>
  <c r="N532" i="1" s="1"/>
  <c r="Q532" i="1" s="1"/>
  <c r="J532" i="1"/>
  <c r="P526" i="1" l="1"/>
  <c r="M526" i="1"/>
  <c r="N526" i="1" s="1"/>
  <c r="Q526" i="1" s="1"/>
  <c r="J526" i="1"/>
  <c r="P537" i="1" l="1"/>
  <c r="N537" i="1"/>
  <c r="Q537" i="1" s="1"/>
  <c r="J537" i="1"/>
  <c r="J141" i="1" l="1"/>
  <c r="K141" i="1"/>
  <c r="M141" i="1"/>
  <c r="N141" i="1" s="1"/>
  <c r="Q141" i="1" s="1"/>
  <c r="P533" i="1" l="1"/>
  <c r="N533" i="1"/>
  <c r="Q533" i="1" s="1"/>
  <c r="J533" i="1"/>
  <c r="K524" i="1" l="1"/>
  <c r="J524" i="1"/>
  <c r="N524" i="1"/>
  <c r="Q524" i="1" s="1"/>
  <c r="K508" i="1" l="1"/>
  <c r="J508" i="1"/>
  <c r="N508" i="1"/>
  <c r="Q508" i="1" s="1"/>
  <c r="K371" i="1" l="1"/>
  <c r="M371" i="1"/>
  <c r="N371" i="1" s="1"/>
  <c r="Q371" i="1" s="1"/>
  <c r="J371" i="1"/>
  <c r="K514" i="1"/>
  <c r="M514" i="1"/>
  <c r="N514" i="1" s="1"/>
  <c r="Q514" i="1" s="1"/>
  <c r="J514" i="1"/>
  <c r="K498" i="1" l="1"/>
  <c r="M498" i="1"/>
  <c r="N498" i="1" s="1"/>
  <c r="Q498" i="1" s="1"/>
  <c r="J498" i="1"/>
  <c r="P496" i="1" l="1"/>
  <c r="N496" i="1"/>
  <c r="Q496" i="1" s="1"/>
  <c r="J496" i="1"/>
  <c r="J390" i="1"/>
  <c r="M390" i="1"/>
  <c r="N390" i="1" s="1"/>
  <c r="Q390" i="1" s="1"/>
  <c r="P390" i="1"/>
  <c r="K507" i="1" l="1"/>
  <c r="M507" i="1"/>
  <c r="N507" i="1" s="1"/>
  <c r="Q507" i="1" s="1"/>
  <c r="J507" i="1"/>
  <c r="K523" i="1"/>
  <c r="N523" i="1"/>
  <c r="Q523" i="1" s="1"/>
  <c r="J523" i="1"/>
  <c r="P503" i="1" l="1"/>
  <c r="N503" i="1"/>
  <c r="Q503" i="1" s="1"/>
  <c r="J503" i="1"/>
  <c r="P493" i="1" l="1"/>
  <c r="M493" i="1"/>
  <c r="N493" i="1" s="1"/>
  <c r="Q493" i="1" s="1"/>
  <c r="J493" i="1"/>
  <c r="P511" i="1" l="1"/>
  <c r="M511" i="1"/>
  <c r="N511" i="1" s="1"/>
  <c r="Q511" i="1" s="1"/>
  <c r="J511" i="1"/>
  <c r="N410" i="1" l="1"/>
  <c r="Q410" i="1" s="1"/>
  <c r="J410" i="1"/>
  <c r="P410" i="1"/>
  <c r="J459" i="1" l="1"/>
  <c r="K459" i="1"/>
  <c r="M459" i="1"/>
  <c r="N459" i="1" s="1"/>
  <c r="Q459" i="1" s="1"/>
  <c r="J446" i="1" l="1"/>
  <c r="K446" i="1"/>
  <c r="M446" i="1"/>
  <c r="N446" i="1" s="1"/>
  <c r="Q446" i="1" s="1"/>
  <c r="J480" i="1" l="1"/>
  <c r="N480" i="1"/>
  <c r="Q480" i="1" s="1"/>
  <c r="P480" i="1"/>
  <c r="K140" i="1" l="1"/>
  <c r="J140" i="1"/>
  <c r="M140" i="1"/>
  <c r="N140" i="1" s="1"/>
  <c r="Q140" i="1" s="1"/>
  <c r="K139" i="1"/>
  <c r="J139" i="1"/>
  <c r="M139" i="1"/>
  <c r="N139" i="1" s="1"/>
  <c r="Q139" i="1" s="1"/>
  <c r="K486" i="1" l="1"/>
  <c r="J486" i="1"/>
  <c r="M486" i="1"/>
  <c r="N486" i="1" s="1"/>
  <c r="Q486" i="1" s="1"/>
  <c r="P490" i="1" l="1"/>
  <c r="N490" i="1"/>
  <c r="Q490" i="1" s="1"/>
  <c r="J490" i="1"/>
  <c r="J325" i="1" l="1"/>
  <c r="K325" i="1"/>
  <c r="M325" i="1"/>
  <c r="N325" i="1" s="1"/>
  <c r="Q325" i="1" s="1"/>
  <c r="M324" i="1" l="1"/>
  <c r="N324" i="1" s="1"/>
  <c r="Q324" i="1" s="1"/>
  <c r="K324" i="1"/>
  <c r="J324" i="1"/>
  <c r="K326" i="1" l="1"/>
  <c r="M326" i="1"/>
  <c r="N326" i="1" s="1"/>
  <c r="Q326" i="1" s="1"/>
  <c r="J326" i="1"/>
  <c r="K437" i="1" l="1"/>
  <c r="P437" i="1" s="1"/>
  <c r="N437" i="1"/>
  <c r="Q437" i="1" s="1"/>
  <c r="J437" i="1"/>
  <c r="P30" i="1" l="1"/>
  <c r="P29" i="1"/>
  <c r="P28" i="1"/>
  <c r="K316" i="1"/>
  <c r="M316" i="1"/>
  <c r="N316" i="1" s="1"/>
  <c r="J316" i="1"/>
  <c r="P407" i="1" l="1"/>
  <c r="P395" i="1" l="1"/>
  <c r="J395" i="1"/>
  <c r="N395" i="1"/>
  <c r="Q395" i="1" s="1"/>
  <c r="J435" i="1" l="1"/>
  <c r="M435" i="1"/>
  <c r="N435" i="1" s="1"/>
  <c r="Q435" i="1" s="1"/>
  <c r="P435" i="1"/>
  <c r="M434" i="1"/>
  <c r="N434" i="1" s="1"/>
  <c r="Q434" i="1" s="1"/>
  <c r="J434" i="1"/>
  <c r="P434" i="1"/>
  <c r="J479" i="1"/>
  <c r="M479" i="1"/>
  <c r="N479" i="1" s="1"/>
  <c r="Q479" i="1" s="1"/>
  <c r="P479" i="1"/>
  <c r="J478" i="1"/>
  <c r="M478" i="1"/>
  <c r="N478" i="1" s="1"/>
  <c r="Q478" i="1" s="1"/>
  <c r="P478" i="1"/>
  <c r="J477" i="1"/>
  <c r="M477" i="1"/>
  <c r="N477" i="1" s="1"/>
  <c r="Q477" i="1" s="1"/>
  <c r="P477" i="1"/>
  <c r="J476" i="1"/>
  <c r="M476" i="1"/>
  <c r="N476" i="1" s="1"/>
  <c r="Q476" i="1" s="1"/>
  <c r="P476" i="1"/>
  <c r="J475" i="1"/>
  <c r="M475" i="1"/>
  <c r="N475" i="1" s="1"/>
  <c r="Q475" i="1" s="1"/>
  <c r="P475" i="1"/>
  <c r="P494" i="1" l="1"/>
  <c r="M494" i="1"/>
  <c r="N494" i="1" s="1"/>
  <c r="Q494" i="1" s="1"/>
  <c r="J494" i="1"/>
  <c r="P485" i="1" l="1"/>
  <c r="M485" i="1"/>
  <c r="N485" i="1" s="1"/>
  <c r="Q485" i="1" s="1"/>
  <c r="J485" i="1"/>
  <c r="K458" i="1" l="1"/>
  <c r="J458" i="1"/>
  <c r="M458" i="1"/>
  <c r="N458" i="1" s="1"/>
  <c r="Q458" i="1" s="1"/>
  <c r="M61" i="1" l="1"/>
  <c r="N61" i="1" s="1"/>
  <c r="Q61" i="1" s="1"/>
  <c r="J61" i="1"/>
  <c r="M311" i="1" l="1"/>
  <c r="N311" i="1" s="1"/>
  <c r="J311" i="1"/>
  <c r="K311" i="1"/>
  <c r="K310" i="1" l="1"/>
  <c r="J310" i="1"/>
  <c r="N310" i="1"/>
  <c r="J309" i="1"/>
  <c r="N309" i="1"/>
  <c r="M313" i="1"/>
  <c r="N313" i="1" s="1"/>
  <c r="J313" i="1"/>
  <c r="M314" i="1"/>
  <c r="N314" i="1" s="1"/>
  <c r="K314" i="1"/>
  <c r="J314" i="1"/>
  <c r="P388" i="1" l="1"/>
  <c r="M388" i="1"/>
  <c r="N388" i="1" s="1"/>
  <c r="Q388" i="1" s="1"/>
  <c r="J388" i="1"/>
  <c r="J403" i="1"/>
  <c r="M403" i="1"/>
  <c r="N403" i="1" s="1"/>
  <c r="Q403" i="1" s="1"/>
  <c r="P403" i="1"/>
  <c r="P457" i="1"/>
  <c r="M457" i="1"/>
  <c r="N457" i="1" s="1"/>
  <c r="Q457" i="1" s="1"/>
  <c r="J457" i="1"/>
  <c r="M481" i="1" l="1"/>
  <c r="N481" i="1" s="1"/>
  <c r="J481" i="1"/>
  <c r="K349" i="1" l="1"/>
  <c r="P349" i="1" s="1"/>
  <c r="J349" i="1"/>
  <c r="M349" i="1"/>
  <c r="N349" i="1" s="1"/>
  <c r="Q349" i="1" s="1"/>
  <c r="M474" i="1" l="1"/>
  <c r="N474" i="1" s="1"/>
  <c r="Q474" i="1" s="1"/>
  <c r="P474" i="1"/>
  <c r="J474" i="1"/>
  <c r="J431" i="1" l="1"/>
  <c r="N431" i="1"/>
  <c r="M466" i="1" l="1"/>
  <c r="J466" i="1"/>
  <c r="P466" i="1"/>
  <c r="J450" i="1" l="1"/>
  <c r="M450" i="1"/>
  <c r="N450" i="1" s="1"/>
  <c r="Q450" i="1" s="1"/>
  <c r="P450" i="1"/>
  <c r="J465" i="1" l="1"/>
  <c r="N465" i="1"/>
  <c r="Q465" i="1" s="1"/>
  <c r="P465" i="1"/>
  <c r="M308" i="1" l="1"/>
  <c r="N308" i="1" s="1"/>
  <c r="J308" i="1"/>
  <c r="P138" i="1" l="1"/>
  <c r="L430" i="1" l="1"/>
  <c r="L444" i="1" l="1"/>
  <c r="P470" i="1" l="1"/>
  <c r="M470" i="1"/>
  <c r="N470" i="1" s="1"/>
  <c r="Q470" i="1" s="1"/>
  <c r="J470" i="1"/>
  <c r="M399" i="1" l="1"/>
  <c r="N399" i="1" s="1"/>
  <c r="Q399" i="1" s="1"/>
  <c r="J399" i="1"/>
  <c r="J449" i="1" l="1"/>
  <c r="M449" i="1"/>
  <c r="N449" i="1" s="1"/>
  <c r="Q449" i="1" s="1"/>
  <c r="P449" i="1"/>
  <c r="P443" i="1"/>
  <c r="J443" i="1"/>
  <c r="N443" i="1"/>
  <c r="Q443" i="1" s="1"/>
  <c r="M442" i="1" l="1"/>
  <c r="N442" i="1" s="1"/>
  <c r="Q442" i="1" s="1"/>
  <c r="J442" i="1"/>
  <c r="M471" i="1" l="1"/>
  <c r="N471" i="1" s="1"/>
  <c r="Q471" i="1" s="1"/>
  <c r="P471" i="1"/>
  <c r="J471" i="1"/>
  <c r="P460" i="1" l="1"/>
  <c r="M460" i="1"/>
  <c r="N460" i="1" s="1"/>
  <c r="Q460" i="1" s="1"/>
  <c r="J460" i="1"/>
  <c r="P472" i="1" l="1"/>
  <c r="N472" i="1"/>
  <c r="Q472" i="1" s="1"/>
  <c r="J472" i="1"/>
  <c r="M452" i="1" l="1"/>
  <c r="N452" i="1" s="1"/>
  <c r="Q452" i="1" s="1"/>
  <c r="J452" i="1"/>
  <c r="P452" i="1"/>
  <c r="J448" i="1" l="1"/>
  <c r="M448" i="1"/>
  <c r="N448" i="1" s="1"/>
  <c r="Q448" i="1" s="1"/>
  <c r="P448" i="1"/>
  <c r="P447" i="1"/>
  <c r="M447" i="1"/>
  <c r="N447" i="1" s="1"/>
  <c r="Q447" i="1" s="1"/>
  <c r="J447" i="1"/>
  <c r="J433" i="1"/>
  <c r="N433" i="1"/>
  <c r="Q433" i="1" s="1"/>
  <c r="P433" i="1"/>
  <c r="P432" i="1"/>
  <c r="N432" i="1"/>
  <c r="Q432" i="1" s="1"/>
  <c r="J432" i="1"/>
  <c r="M406" i="1" l="1"/>
  <c r="N406" i="1" s="1"/>
  <c r="Q406" i="1" s="1"/>
  <c r="J406" i="1"/>
  <c r="P406" i="1"/>
  <c r="J115" i="1" l="1"/>
  <c r="K115" i="1"/>
  <c r="M115" i="1"/>
  <c r="N115" i="1" s="1"/>
  <c r="Q115" i="1" s="1"/>
  <c r="J370" i="1" l="1"/>
  <c r="K370" i="1"/>
  <c r="M370" i="1"/>
  <c r="N370" i="1" s="1"/>
  <c r="Q370" i="1" s="1"/>
  <c r="K445" i="1" l="1"/>
  <c r="M445" i="1"/>
  <c r="N445" i="1" s="1"/>
  <c r="Q445" i="1" s="1"/>
  <c r="J445" i="1"/>
  <c r="J464" i="1" l="1"/>
  <c r="N464" i="1"/>
  <c r="Q464" i="1" s="1"/>
  <c r="P464" i="1"/>
  <c r="M463" i="1" l="1"/>
  <c r="N463" i="1" s="1"/>
  <c r="Q463" i="1" s="1"/>
  <c r="P463" i="1"/>
  <c r="J463" i="1"/>
  <c r="P451" i="1" l="1"/>
  <c r="N451" i="1"/>
  <c r="Q451" i="1" s="1"/>
  <c r="J451" i="1"/>
  <c r="P421" i="1" l="1"/>
  <c r="M421" i="1"/>
  <c r="N421" i="1" s="1"/>
  <c r="Q421" i="1" s="1"/>
  <c r="J421" i="1"/>
  <c r="P113" i="1" l="1"/>
  <c r="M113" i="1"/>
  <c r="N113" i="1" s="1"/>
  <c r="Q113" i="1" s="1"/>
  <c r="J113" i="1"/>
  <c r="K114" i="1"/>
  <c r="M114" i="1"/>
  <c r="N114" i="1" s="1"/>
  <c r="Q114" i="1" s="1"/>
  <c r="J114" i="1"/>
  <c r="Q130" i="1"/>
  <c r="P130" i="1"/>
  <c r="Q134" i="1"/>
  <c r="P134" i="1"/>
  <c r="P202" i="1"/>
  <c r="J203" i="1"/>
  <c r="N203" i="1"/>
  <c r="J202" i="1"/>
  <c r="Q429" i="1"/>
  <c r="P429" i="1"/>
  <c r="P444" i="1"/>
  <c r="N444" i="1"/>
  <c r="Q444" i="1" s="1"/>
  <c r="J444" i="1"/>
  <c r="M138" i="1" l="1"/>
  <c r="N138" i="1" s="1"/>
  <c r="Q138" i="1" s="1"/>
  <c r="J138" i="1"/>
  <c r="J41" i="1" l="1"/>
  <c r="M41" i="1"/>
  <c r="N41" i="1" s="1"/>
  <c r="Q41" i="1" s="1"/>
  <c r="P440" i="1" l="1"/>
  <c r="N440" i="1"/>
  <c r="Q440" i="1" s="1"/>
  <c r="J440" i="1"/>
  <c r="J52" i="1" l="1"/>
  <c r="M52" i="1"/>
  <c r="N52" i="1" s="1"/>
  <c r="Q52" i="1" s="1"/>
  <c r="J42" i="1"/>
  <c r="M42" i="1"/>
  <c r="N42" i="1" s="1"/>
  <c r="Q42" i="1" s="1"/>
  <c r="J427" i="1" l="1"/>
  <c r="N427" i="1"/>
  <c r="Q427" i="1" s="1"/>
  <c r="P427" i="1"/>
  <c r="J426" i="1"/>
  <c r="N426" i="1"/>
  <c r="Q426" i="1" s="1"/>
  <c r="P426" i="1"/>
  <c r="J425" i="1"/>
  <c r="N425" i="1"/>
  <c r="Q425" i="1" s="1"/>
  <c r="P425" i="1"/>
  <c r="J424" i="1"/>
  <c r="N424" i="1"/>
  <c r="Q424" i="1" s="1"/>
  <c r="P424" i="1"/>
  <c r="M413" i="1" l="1"/>
  <c r="N413" i="1" s="1"/>
  <c r="Q413" i="1" s="1"/>
  <c r="J413" i="1"/>
  <c r="P413" i="1"/>
  <c r="J320" i="1" l="1"/>
  <c r="K320" i="1"/>
  <c r="N320" i="1"/>
  <c r="J63" i="1" l="1"/>
  <c r="M63" i="1"/>
  <c r="N63" i="1" s="1"/>
  <c r="P430" i="1" l="1"/>
  <c r="J430" i="1"/>
  <c r="N430" i="1"/>
  <c r="Q430" i="1" s="1"/>
  <c r="M408" i="1" l="1"/>
  <c r="N408" i="1" s="1"/>
  <c r="Q408" i="1" s="1"/>
  <c r="K408" i="1"/>
  <c r="J408" i="1"/>
  <c r="J348" i="1" l="1"/>
  <c r="K348" i="1"/>
  <c r="M348" i="1"/>
  <c r="N348" i="1" s="1"/>
  <c r="Q348" i="1" s="1"/>
  <c r="K369" i="1" l="1"/>
  <c r="M418" i="1" l="1"/>
  <c r="N418" i="1" s="1"/>
  <c r="Q418" i="1" s="1"/>
  <c r="K418" i="1"/>
  <c r="J418" i="1"/>
  <c r="K373" i="1" l="1"/>
  <c r="P373" i="1" s="1"/>
  <c r="J373" i="1"/>
  <c r="N373" i="1"/>
  <c r="Q373" i="1" s="1"/>
  <c r="N319" i="1" l="1"/>
  <c r="Q319" i="1" s="1"/>
  <c r="K319" i="1"/>
  <c r="J319" i="1"/>
  <c r="J423" i="1" l="1"/>
  <c r="N423" i="1"/>
  <c r="Q423" i="1" s="1"/>
  <c r="P423" i="1"/>
  <c r="P17" i="1" l="1"/>
  <c r="P51" i="1"/>
  <c r="M72" i="1"/>
  <c r="N72" i="1" s="1"/>
  <c r="K72" i="1"/>
  <c r="J72" i="1"/>
  <c r="J429" i="1"/>
  <c r="N429" i="1"/>
  <c r="M428" i="1"/>
  <c r="N428" i="1" s="1"/>
  <c r="Q428" i="1" s="1"/>
  <c r="J428" i="1"/>
  <c r="J393" i="1"/>
  <c r="M393" i="1"/>
  <c r="N393" i="1" s="1"/>
  <c r="Q393" i="1" s="1"/>
  <c r="J412" i="1" l="1"/>
  <c r="N412" i="1"/>
  <c r="Q412" i="1" s="1"/>
  <c r="P412" i="1"/>
  <c r="J347" i="1" l="1"/>
  <c r="K347" i="1"/>
  <c r="M347" i="1"/>
  <c r="N347" i="1" s="1"/>
  <c r="Q347" i="1" s="1"/>
  <c r="K346" i="1"/>
  <c r="M346" i="1"/>
  <c r="N346" i="1" s="1"/>
  <c r="Q346" i="1" s="1"/>
  <c r="J346" i="1"/>
  <c r="J305" i="1" l="1"/>
  <c r="M305" i="1"/>
  <c r="N305" i="1" s="1"/>
  <c r="M411" i="1" l="1"/>
  <c r="N411" i="1" s="1"/>
  <c r="Q411" i="1" s="1"/>
  <c r="P411" i="1"/>
  <c r="J411" i="1"/>
  <c r="P422" i="1" l="1"/>
  <c r="M422" i="1"/>
  <c r="N422" i="1" s="1"/>
  <c r="Q422" i="1" s="1"/>
  <c r="J422" i="1"/>
  <c r="J574" i="1" l="1"/>
  <c r="M574" i="1"/>
  <c r="N574" i="1" s="1"/>
  <c r="J575" i="1"/>
  <c r="M575" i="1"/>
  <c r="N575" i="1" s="1"/>
  <c r="J576" i="1"/>
  <c r="M576" i="1"/>
  <c r="N576" i="1" s="1"/>
  <c r="J577" i="1"/>
  <c r="M577" i="1"/>
  <c r="N577" i="1" s="1"/>
  <c r="M573" i="1"/>
  <c r="N573" i="1" s="1"/>
  <c r="J573" i="1"/>
  <c r="P409" i="1" l="1"/>
  <c r="N409" i="1"/>
  <c r="Q409" i="1" s="1"/>
  <c r="J409" i="1"/>
  <c r="J301" i="1" l="1"/>
  <c r="K301" i="1"/>
  <c r="M301" i="1"/>
  <c r="N301" i="1" s="1"/>
  <c r="K417" i="1" l="1"/>
  <c r="N417" i="1"/>
  <c r="Q417" i="1" s="1"/>
  <c r="J417" i="1"/>
  <c r="M302" i="1" l="1"/>
  <c r="N302" i="1" s="1"/>
  <c r="K302" i="1"/>
  <c r="J302" i="1"/>
  <c r="K65" i="1" l="1"/>
  <c r="J65" i="1" l="1"/>
  <c r="N65" i="1"/>
  <c r="Q65" i="1" s="1"/>
  <c r="P68" i="1" l="1"/>
  <c r="P405" i="1" l="1"/>
  <c r="J405" i="1"/>
  <c r="N405" i="1"/>
  <c r="Q405" i="1" s="1"/>
  <c r="P54" i="1" l="1"/>
  <c r="M402" i="1" l="1"/>
  <c r="N402" i="1" s="1"/>
  <c r="Q402" i="1" s="1"/>
  <c r="J402" i="1"/>
  <c r="K306" i="1" l="1"/>
  <c r="M306" i="1"/>
  <c r="N306" i="1" s="1"/>
  <c r="J306" i="1"/>
  <c r="K300" i="1" l="1"/>
  <c r="M300" i="1"/>
  <c r="N300" i="1" s="1"/>
  <c r="J300" i="1"/>
  <c r="N407" i="1" l="1"/>
  <c r="Q407" i="1" s="1"/>
  <c r="J407" i="1"/>
  <c r="P377" i="1" l="1"/>
  <c r="M377" i="1"/>
  <c r="N377" i="1" s="1"/>
  <c r="Q377" i="1" s="1"/>
  <c r="J377" i="1"/>
  <c r="M404" i="1"/>
  <c r="N404" i="1" s="1"/>
  <c r="Q404" i="1" s="1"/>
  <c r="J404" i="1"/>
  <c r="K398" i="1" l="1"/>
  <c r="N398" i="1"/>
  <c r="Q398" i="1" s="1"/>
  <c r="J398" i="1"/>
  <c r="J40" i="1" l="1"/>
  <c r="M40" i="1"/>
  <c r="N40" i="1" s="1"/>
  <c r="Q40" i="1" s="1"/>
  <c r="P40" i="1"/>
  <c r="J39" i="1"/>
  <c r="M39" i="1"/>
  <c r="N39" i="1" s="1"/>
  <c r="P39" i="1"/>
  <c r="P38" i="1"/>
  <c r="M38" i="1"/>
  <c r="N38" i="1" s="1"/>
  <c r="Q38" i="1" s="1"/>
  <c r="J38" i="1"/>
  <c r="K69" i="1" l="1"/>
  <c r="J69" i="1"/>
  <c r="N69" i="1"/>
  <c r="Q69" i="1" s="1"/>
  <c r="P396" i="1" l="1"/>
  <c r="M396" i="1"/>
  <c r="N396" i="1" s="1"/>
  <c r="Q396" i="1" s="1"/>
  <c r="J396" i="1"/>
  <c r="M71" i="1"/>
  <c r="K71" i="1" l="1"/>
  <c r="P71" i="1" s="1"/>
  <c r="J71" i="1"/>
  <c r="N71" i="1"/>
  <c r="J383" i="1" l="1"/>
  <c r="M383" i="1"/>
  <c r="N383" i="1" s="1"/>
  <c r="Q383" i="1" s="1"/>
  <c r="K400" i="1" l="1"/>
  <c r="M400" i="1"/>
  <c r="N400" i="1" s="1"/>
  <c r="Q400" i="1" s="1"/>
  <c r="J400" i="1"/>
  <c r="Q73" i="1" l="1"/>
  <c r="P397" i="1" l="1"/>
  <c r="M397" i="1"/>
  <c r="N397" i="1" s="1"/>
  <c r="Q397" i="1" s="1"/>
  <c r="J397" i="1"/>
  <c r="M379" i="1" l="1"/>
  <c r="N379" i="1" s="1"/>
  <c r="J379" i="1"/>
  <c r="N73" i="1" l="1"/>
  <c r="J73" i="1"/>
  <c r="P391" i="1" l="1"/>
  <c r="M391" i="1"/>
  <c r="N391" i="1" s="1"/>
  <c r="Q391" i="1" s="1"/>
  <c r="J391" i="1"/>
  <c r="J70" i="1" l="1"/>
  <c r="N70" i="1"/>
  <c r="Q70" i="1" s="1"/>
  <c r="P365" i="1" l="1"/>
  <c r="M365" i="1"/>
  <c r="N365" i="1" s="1"/>
  <c r="J365" i="1"/>
  <c r="P382" i="1" l="1"/>
  <c r="M382" i="1"/>
  <c r="N382" i="1" s="1"/>
  <c r="Q382" i="1" s="1"/>
  <c r="J382" i="1"/>
  <c r="K392" i="1" l="1"/>
  <c r="M392" i="1"/>
  <c r="N392" i="1" s="1"/>
  <c r="J392" i="1"/>
  <c r="M304" i="1"/>
  <c r="N304" i="1" s="1"/>
  <c r="J304" i="1"/>
  <c r="P303" i="1" l="1"/>
  <c r="M303" i="1"/>
  <c r="N303" i="1" s="1"/>
  <c r="Q303" i="1" s="1"/>
  <c r="J303" i="1"/>
  <c r="M66" i="1"/>
  <c r="N66" i="1" s="1"/>
  <c r="Q66" i="1" s="1"/>
  <c r="J66" i="1"/>
  <c r="K394" i="1" l="1"/>
  <c r="M394" i="1"/>
  <c r="N394" i="1" s="1"/>
  <c r="Q394" i="1" s="1"/>
  <c r="J394" i="1"/>
  <c r="M183" i="1" l="1"/>
  <c r="N183" i="1" s="1"/>
  <c r="Q183" i="1" s="1"/>
  <c r="J183" i="1"/>
  <c r="N182" i="1"/>
  <c r="J182" i="1"/>
  <c r="M45" i="1" l="1"/>
  <c r="N45" i="1" s="1"/>
  <c r="K45" i="1"/>
  <c r="J45" i="1"/>
  <c r="J79" i="1" l="1"/>
  <c r="M79" i="1"/>
  <c r="N79" i="1" s="1"/>
  <c r="P80" i="1" l="1"/>
  <c r="J80" i="1"/>
  <c r="M80" i="1"/>
  <c r="N80" i="1" s="1"/>
  <c r="Q80" i="1" s="1"/>
  <c r="P389" i="1" l="1"/>
  <c r="M389" i="1"/>
  <c r="N389" i="1" s="1"/>
  <c r="Q389" i="1" s="1"/>
  <c r="J389" i="1"/>
  <c r="M58" i="1" l="1"/>
  <c r="M366" i="1" l="1"/>
  <c r="N366" i="1" s="1"/>
  <c r="Q366" i="1" s="1"/>
  <c r="J366" i="1"/>
  <c r="M369" i="1"/>
  <c r="N369" i="1" s="1"/>
  <c r="Q369" i="1" s="1"/>
  <c r="J369" i="1"/>
  <c r="J368" i="1"/>
  <c r="K368" i="1"/>
  <c r="N368" i="1"/>
  <c r="Q368" i="1" s="1"/>
  <c r="K367" i="1"/>
  <c r="N367" i="1"/>
  <c r="Q367" i="1" s="1"/>
  <c r="J367" i="1"/>
  <c r="K128" i="1"/>
  <c r="M128" i="1"/>
  <c r="N128" i="1" s="1"/>
  <c r="J128" i="1"/>
  <c r="M16" i="1" l="1"/>
  <c r="N16" i="1" s="1"/>
  <c r="J16" i="1"/>
  <c r="M74" i="1" l="1"/>
  <c r="N74" i="1" s="1"/>
  <c r="J74" i="1"/>
  <c r="J55" i="1" l="1"/>
  <c r="N55" i="1"/>
  <c r="Q55" i="1" s="1"/>
  <c r="K67" i="1" l="1"/>
  <c r="J67" i="1"/>
  <c r="N67" i="1"/>
  <c r="Q67" i="1" s="1"/>
  <c r="K48" i="1" l="1"/>
  <c r="P48" i="1" s="1"/>
  <c r="K44" i="1" l="1"/>
  <c r="P44" i="1" s="1"/>
  <c r="M77" i="1" l="1"/>
  <c r="N77" i="1" s="1"/>
  <c r="J77" i="1"/>
  <c r="M75" i="1"/>
  <c r="N75" i="1" s="1"/>
  <c r="Q75" i="1" s="1"/>
  <c r="J75" i="1"/>
  <c r="M76" i="1" l="1"/>
  <c r="N76" i="1" s="1"/>
  <c r="Q76" i="1" s="1"/>
  <c r="J76" i="1"/>
  <c r="M78" i="1" l="1"/>
  <c r="N78" i="1" s="1"/>
  <c r="J78" i="1"/>
  <c r="M23" i="1" l="1"/>
  <c r="N23" i="1" s="1"/>
  <c r="J23" i="1"/>
  <c r="M24" i="1"/>
  <c r="N24" i="1" s="1"/>
  <c r="J24" i="1"/>
  <c r="J47" i="1" l="1"/>
  <c r="M47" i="1"/>
  <c r="N47" i="1" s="1"/>
  <c r="N59" i="1" l="1"/>
  <c r="J59" i="1"/>
  <c r="N58" i="1"/>
  <c r="J58" i="1"/>
  <c r="N57" i="1"/>
  <c r="J57" i="1"/>
  <c r="M56" i="1"/>
  <c r="N56" i="1" s="1"/>
  <c r="Q56" i="1" s="1"/>
  <c r="J56" i="1"/>
  <c r="J18" i="1" l="1"/>
  <c r="M18" i="1"/>
  <c r="N18" i="1" s="1"/>
  <c r="Q18" i="1" s="1"/>
  <c r="J19" i="1"/>
  <c r="M19" i="1"/>
  <c r="N19" i="1" s="1"/>
  <c r="J20" i="1"/>
  <c r="M20" i="1"/>
  <c r="N20" i="1" s="1"/>
  <c r="J21" i="1"/>
  <c r="M21" i="1"/>
  <c r="N21" i="1" s="1"/>
  <c r="M68" i="1" l="1"/>
  <c r="N68" i="1" s="1"/>
  <c r="J68" i="1"/>
  <c r="J32" i="1" l="1"/>
  <c r="N32" i="1"/>
  <c r="K37" i="1"/>
  <c r="P37" i="1" s="1"/>
  <c r="J37" i="1"/>
  <c r="N37" i="1"/>
  <c r="M36" i="1" l="1"/>
  <c r="N36" i="1" s="1"/>
  <c r="J36" i="1"/>
  <c r="J31" i="1" l="1"/>
  <c r="M31" i="1"/>
  <c r="N31" i="1" s="1"/>
  <c r="M28" i="1"/>
  <c r="N28" i="1" s="1"/>
  <c r="J28" i="1"/>
  <c r="N29" i="1" l="1"/>
  <c r="J29" i="1"/>
  <c r="J27" i="1" l="1"/>
  <c r="N27" i="1"/>
  <c r="M62" i="1" l="1"/>
  <c r="N62" i="1" s="1"/>
  <c r="J62" i="1"/>
  <c r="M30" i="1" l="1"/>
  <c r="N30" i="1" s="1"/>
  <c r="J30" i="1"/>
  <c r="N26" i="1" l="1"/>
  <c r="J26" i="1"/>
  <c r="J60" i="1" l="1"/>
  <c r="N60" i="1"/>
  <c r="Q60" i="1" s="1"/>
  <c r="M64" i="1"/>
  <c r="N64" i="1" s="1"/>
  <c r="J64" i="1"/>
  <c r="J25" i="1" l="1"/>
  <c r="M25" i="1"/>
  <c r="N25" i="1" s="1"/>
  <c r="Q25" i="1" s="1"/>
  <c r="M17" i="1" l="1"/>
  <c r="N17" i="1" s="1"/>
  <c r="J17" i="1"/>
  <c r="M53" i="1" l="1"/>
  <c r="N53" i="1" s="1"/>
  <c r="J53" i="1"/>
  <c r="M54" i="1" l="1"/>
  <c r="N54" i="1" s="1"/>
  <c r="Q54" i="1" s="1"/>
  <c r="J54" i="1"/>
  <c r="N43" i="1" l="1"/>
  <c r="J43" i="1"/>
  <c r="M51" i="1" l="1"/>
  <c r="N51" i="1" s="1"/>
  <c r="Q51" i="1" s="1"/>
  <c r="J51" i="1"/>
  <c r="J50" i="1" l="1"/>
  <c r="M50" i="1"/>
  <c r="N50" i="1" s="1"/>
  <c r="M33" i="1"/>
  <c r="N33" i="1" s="1"/>
  <c r="J33" i="1"/>
  <c r="M49" i="1" l="1"/>
  <c r="N49" i="1" s="1"/>
  <c r="Q49" i="1" s="1"/>
  <c r="J49" i="1"/>
  <c r="J48" i="1"/>
  <c r="N48" i="1"/>
  <c r="M46" i="1"/>
  <c r="N46" i="1" s="1"/>
  <c r="J46" i="1"/>
  <c r="J44" i="1" l="1"/>
  <c r="M44" i="1"/>
  <c r="N44" i="1" s="1"/>
  <c r="N466" i="1"/>
  <c r="Q466" i="1" s="1"/>
</calcChain>
</file>

<file path=xl/sharedStrings.xml><?xml version="1.0" encoding="utf-8"?>
<sst xmlns="http://schemas.openxmlformats.org/spreadsheetml/2006/main" count="3362" uniqueCount="1496">
  <si>
    <t>Naručitelj: SVEUČILIŠTE U ZADRU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</si>
  <si>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</si>
  <si>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</si>
  <si>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</si>
  <si>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</si>
  <si>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</si>
  <si>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</si>
  <si>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</si>
  <si>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</si>
  <si>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</si>
  <si>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</si>
  <si>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</si>
  <si>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</si>
  <si>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</si>
  <si>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</si>
  <si>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</si>
  <si>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</si>
  <si>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</si>
  <si>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</si>
  <si>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/>
  </si>
  <si>
    <t>Evidencijski broj nabave</t>
  </si>
  <si>
    <t>Predmet nabave</t>
  </si>
  <si>
    <t>CPV</t>
  </si>
  <si>
    <t>Broj objave iz EOJN RH</t>
  </si>
  <si>
    <t xml:space="preserve">Vrsta postupka </t>
  </si>
  <si>
    <t>Naziv i OIB ugovaratelja</t>
  </si>
  <si>
    <t>Naziv i OIB podugovaratelja</t>
  </si>
  <si>
    <t>Datum sklapanja</t>
  </si>
  <si>
    <t>Oznaka/broj ugovora</t>
  </si>
  <si>
    <t>Rok na koji je sklopljen</t>
  </si>
  <si>
    <t>Iznos bez PDV-a</t>
  </si>
  <si>
    <t>Iznos PDV-a</t>
  </si>
  <si>
    <t>Ukupni iznos s PDV-om</t>
  </si>
  <si>
    <t>Ugovor se financira iz fondova EU</t>
  </si>
  <si>
    <t>Datum izvršenja</t>
  </si>
  <si>
    <t>Ukupni isplaćeni iznos s PDV-om</t>
  </si>
  <si>
    <t>Obrazloženja</t>
  </si>
  <si>
    <t>Napomena</t>
  </si>
  <si>
    <t>Datum ažuriranja</t>
  </si>
  <si>
    <t>Jednostavna nabava</t>
  </si>
  <si>
    <t xml:space="preserve">
</t>
  </si>
  <si>
    <t>Sjedalice</t>
  </si>
  <si>
    <t>Uredski namještaj</t>
  </si>
  <si>
    <t xml:space="preserve">Otvoreni postupak </t>
  </si>
  <si>
    <t>Najam fotokopirnih uređaja</t>
  </si>
  <si>
    <t>Grafikart d.o.o. 92798197624</t>
  </si>
  <si>
    <t>Higijenska oprema za sanitarne čvorove</t>
  </si>
  <si>
    <t>Sredstva i pribor za čišćenje</t>
  </si>
  <si>
    <t>Pametne studentske kartice-iksice</t>
  </si>
  <si>
    <t>Oglašavanje u dnevnom tiskom</t>
  </si>
  <si>
    <t>Usluga smještaja gostujućim nastavnicima i suradnicima, seminari i kongresi</t>
  </si>
  <si>
    <t>Inovativni Zadar d.o.o. 33061586626</t>
  </si>
  <si>
    <t>Marketinšte i druge potpore inovativnim, tehnološkim i drugim projektima</t>
  </si>
  <si>
    <t>Poljoprivredne potrepštine za Bašticu</t>
  </si>
  <si>
    <t>Usluga kontinuiranog savjetovanja u pripremi EU projekata</t>
  </si>
  <si>
    <t>Provođenje ispitivanja i mjerenja iz područja zaštite na radu i zaštite od požara na Sveučilištu u Zadru</t>
  </si>
  <si>
    <t>Grafička priprema, dorada, likovna obrada i tisak knjiga časopisa, zbornika i ostalih izdanja Sveučilišta u Zadru</t>
  </si>
  <si>
    <t>ne</t>
  </si>
  <si>
    <t>Datum zadnje izmjene:</t>
  </si>
  <si>
    <t xml:space="preserve">Datum ustrojavanja registra: </t>
  </si>
  <si>
    <t>79530000-8</t>
  </si>
  <si>
    <t>79800000-2</t>
  </si>
  <si>
    <t>50324100-3</t>
  </si>
  <si>
    <t>Gnojiva za poljoprivredno dobro Baštica</t>
  </si>
  <si>
    <t>03144000-2</t>
  </si>
  <si>
    <t>JN-72/2021</t>
  </si>
  <si>
    <t>Oprema za unos i pohranu podataka</t>
  </si>
  <si>
    <t>30237300-2</t>
  </si>
  <si>
    <t>Retis informatika d.o.o. 49823161625</t>
  </si>
  <si>
    <t>godina dana od dana potpisa Ugovora</t>
  </si>
  <si>
    <t>71600000-4</t>
  </si>
  <si>
    <t>Alfa atest d.o.o. 03448022583</t>
  </si>
  <si>
    <t>Materijal tiskan po narudžbi (diplome za magistre i doktorande, posjetnice)</t>
  </si>
  <si>
    <t>MV-06/2020</t>
  </si>
  <si>
    <t>Nabava i doprema tonera i tinti za uredske strojeve za potrebe Sveučilišta u Zadru</t>
  </si>
  <si>
    <t>30125100-2</t>
  </si>
  <si>
    <t>2020/S 0F2-0032521</t>
  </si>
  <si>
    <t>Medvednica d.o.o. 48132330657</t>
  </si>
  <si>
    <t>19.01.2021</t>
  </si>
  <si>
    <t>19.01.2023</t>
  </si>
  <si>
    <t>Ostali građevinski radovi uključujući vodovod i kanalizaciju</t>
  </si>
  <si>
    <t>45262000-1</t>
  </si>
  <si>
    <t>Usluga servisa i ispitivanja vatrogasnih aparata</t>
  </si>
  <si>
    <t>50413200-5</t>
  </si>
  <si>
    <t>Splav d.o.o. 22269617155</t>
  </si>
  <si>
    <t>JN-85/2021</t>
  </si>
  <si>
    <t>Nabava robe za potrebe čajne kuhinje</t>
  </si>
  <si>
    <t xml:space="preserve">15860000-4 </t>
  </si>
  <si>
    <t>Tommy d.o.o. 00278260010</t>
  </si>
  <si>
    <t>JN-86/2021</t>
  </si>
  <si>
    <t>64221000-1</t>
  </si>
  <si>
    <t>50241000-6</t>
  </si>
  <si>
    <t>Redovno održavanje - elektro radovi</t>
  </si>
  <si>
    <t>50711000-2</t>
  </si>
  <si>
    <t>50531100-7</t>
  </si>
  <si>
    <t>Održavanje klimatizacije/hlađenja</t>
  </si>
  <si>
    <t>50730000-1</t>
  </si>
  <si>
    <t>Stolarski radovi</t>
  </si>
  <si>
    <t>45421000-4</t>
  </si>
  <si>
    <t xml:space="preserve">Radna odjeća </t>
  </si>
  <si>
    <t>JN-87/2021</t>
  </si>
  <si>
    <t>Usluge održavanja telefonske mreže</t>
  </si>
  <si>
    <t>50334110-9</t>
  </si>
  <si>
    <t>Laboratorijska oprema i reagensi</t>
  </si>
  <si>
    <t>38000000-5</t>
  </si>
  <si>
    <t>Informatička oprema</t>
  </si>
  <si>
    <t>Knjige i časopisi za potrebe Sveučilišta (Citadela)</t>
  </si>
  <si>
    <t>Promidžbeni materijal za Sveučilišnu knjižaru (Citadela)</t>
  </si>
  <si>
    <t>Leci, plakati, deplijani, katalozi, straničnici, akreditacije</t>
  </si>
  <si>
    <t>Kožne mape, mape za diplome, mape za dopunske isprave, tuljci, fascikle i vrećice s logom</t>
  </si>
  <si>
    <t>22850000-3</t>
  </si>
  <si>
    <t>JN-11/2021</t>
  </si>
  <si>
    <t>30121100-4</t>
  </si>
  <si>
    <t>60172000-4</t>
  </si>
  <si>
    <t>45442110-1</t>
  </si>
  <si>
    <t>Potrošni materijal za tekuće održavanje zgrada Sveučilišta u Zadru</t>
  </si>
  <si>
    <t>Uređaji za klimatizaciju</t>
  </si>
  <si>
    <t>39717200-3</t>
  </si>
  <si>
    <t>50750000-7</t>
  </si>
  <si>
    <t>Usluga održavanja dizala za 2022</t>
  </si>
  <si>
    <t>Sistematski pregled zaposlenika</t>
  </si>
  <si>
    <t>85140000-2</t>
  </si>
  <si>
    <t>JN-19/2021</t>
  </si>
  <si>
    <t>33770000-8</t>
  </si>
  <si>
    <t>JN-20/2021</t>
  </si>
  <si>
    <t>39830000-9</t>
  </si>
  <si>
    <t>JN-21/2021</t>
  </si>
  <si>
    <t>30160000-8</t>
  </si>
  <si>
    <t>JN-22/2021</t>
  </si>
  <si>
    <t>79341000-6</t>
  </si>
  <si>
    <t>JN-23/2021</t>
  </si>
  <si>
    <t>55110000-4</t>
  </si>
  <si>
    <t>JN-25/2021</t>
  </si>
  <si>
    <t>79342000-3</t>
  </si>
  <si>
    <t>JN-26/2021</t>
  </si>
  <si>
    <t>85312320-8</t>
  </si>
  <si>
    <t>JN-27/2021</t>
  </si>
  <si>
    <t xml:space="preserve">Usluge pravnog savjetovanja vezano -provedbu EU projekta Studentski smještaj i prehrana u Novom kampusu </t>
  </si>
  <si>
    <t>72224000-1</t>
  </si>
  <si>
    <t>Prijevozne karte (autobusne, avio, brodske)</t>
  </si>
  <si>
    <t>39110000-6</t>
  </si>
  <si>
    <t>JN-35/2021</t>
  </si>
  <si>
    <t>Osobna zaštitna oprema za potrebe Sveučilišta u Zadru</t>
  </si>
  <si>
    <t>18143000-</t>
  </si>
  <si>
    <t>JN-36/2021</t>
  </si>
  <si>
    <t>Dezinficijensi</t>
  </si>
  <si>
    <t>24455000-8</t>
  </si>
  <si>
    <t>Uredski materijal</t>
  </si>
  <si>
    <t>38437000-7</t>
  </si>
  <si>
    <t>79970000-4</t>
  </si>
  <si>
    <t>80510000-2</t>
  </si>
  <si>
    <t>79410000-1</t>
  </si>
  <si>
    <t>Tehnologija, inovacije poduzetništvo d.o.o. 52863823340</t>
  </si>
  <si>
    <t>do 31.03.2022.</t>
  </si>
  <si>
    <t>Cometh servis vl. Robert Begić 81733952640</t>
  </si>
  <si>
    <t>Usluge specijalističke izobrazbe</t>
  </si>
  <si>
    <t>Usluge oglašavanja kampanje</t>
  </si>
  <si>
    <t>79341400-0</t>
  </si>
  <si>
    <t>Usluge obrade teksta</t>
  </si>
  <si>
    <t>79552000-8</t>
  </si>
  <si>
    <t>JN-101/2021</t>
  </si>
  <si>
    <t>Kontinuirano savjetovanje u pripremi EU projekata</t>
  </si>
  <si>
    <t>E.C.H.R. d.o.o. 44275724266</t>
  </si>
  <si>
    <r>
      <t xml:space="preserve">Potrošni laboratorijski materijal - </t>
    </r>
    <r>
      <rPr>
        <b/>
        <sz val="7"/>
        <color rgb="FF000000"/>
        <rFont val="Arial"/>
        <family val="2"/>
      </rPr>
      <t>Grupa 2 lovke i feromoni</t>
    </r>
  </si>
  <si>
    <t>Colić - trade d.o.o. 61081062387</t>
  </si>
  <si>
    <t>30 dana od dostave narudžbenice</t>
  </si>
  <si>
    <t xml:space="preserve">48443000-5 </t>
  </si>
  <si>
    <t>Dizalo d.o.o. 40517527210</t>
  </si>
  <si>
    <t>JN-110/2021</t>
  </si>
  <si>
    <t>Usluga izrade elemenata pametnog strateškog okvira za inovativne turističke destinacije, proizvode i usluge</t>
  </si>
  <si>
    <t>Usluge iznajmljivanja smještaja u namještenom objektu za kratkotrajni boravak</t>
  </si>
  <si>
    <t>55250000-7</t>
  </si>
  <si>
    <t>JN-120/2021</t>
  </si>
  <si>
    <t xml:space="preserve">Nabava tehnološkog nadzora - oprema i namještaj </t>
  </si>
  <si>
    <t>79421100-2</t>
  </si>
  <si>
    <t>Kvaliteta inspekt d.o.o. 19297830351</t>
  </si>
  <si>
    <t>Reem electronic d.o.o. 09850216602</t>
  </si>
  <si>
    <t xml:space="preserve">Usluge mikropaleontološke analize za potrebe Odjela za arheologiju </t>
  </si>
  <si>
    <t>71351300-6</t>
  </si>
  <si>
    <t>JN-122/2021</t>
  </si>
  <si>
    <t>Usluge korištenja i održavanja informacijskog sustava Sveučilišta za 2022. g.</t>
  </si>
  <si>
    <t>JN-123/2021</t>
  </si>
  <si>
    <t>Održavanje informacijskog sustava praćenja financijskih obveza studenata za 2022. g</t>
  </si>
  <si>
    <t xml:space="preserve">48442000-8 </t>
  </si>
  <si>
    <t>JN-124/2021</t>
  </si>
  <si>
    <t>Održavanje informacijskog sustava studentske referade za 2022. g</t>
  </si>
  <si>
    <t xml:space="preserve">48482000-0 </t>
  </si>
  <si>
    <t>JN-125/2021</t>
  </si>
  <si>
    <t>Usluge korištenja i održavanja informacijskog sustava maloprodaje i POS blagajne za 2022. g</t>
  </si>
  <si>
    <t xml:space="preserve">48444100-3 </t>
  </si>
  <si>
    <t xml:space="preserve">Usluge korištenja i održavanja WEB aplikacije za pristup podacima studentskog servisa </t>
  </si>
  <si>
    <t xml:space="preserve">48217000-2 </t>
  </si>
  <si>
    <t>JN-117/2020</t>
  </si>
  <si>
    <t>Usluga održavanja web shop sustava</t>
  </si>
  <si>
    <t>72267100-0</t>
  </si>
  <si>
    <t>Sistrum d.o.o. 07123756427</t>
  </si>
  <si>
    <t>Pakel d.o.o. 55703284647</t>
  </si>
  <si>
    <t>JN-17/2021 grupa 4</t>
  </si>
  <si>
    <t>Usluga objave autorskih radova u znanstvenim časopisima</t>
  </si>
  <si>
    <t>JN-133/2021</t>
  </si>
  <si>
    <t>Hoval d.o.o. 53278075668</t>
  </si>
  <si>
    <t>JN-126/2021 grupa 2</t>
  </si>
  <si>
    <t>JN-18/2021 grupa 1</t>
  </si>
  <si>
    <t>JN-18/2021 grupa 2</t>
  </si>
  <si>
    <t>Opća bolnica Zadar 11854878552</t>
  </si>
  <si>
    <t>Agencija za komercijalnu djelatnost d.o.o. 58843087891</t>
  </si>
  <si>
    <t>Schindler Hrvatska d.o.o. 39551305526</t>
  </si>
  <si>
    <t>Opća bolnica Gospić 756722213366</t>
  </si>
  <si>
    <t>NE</t>
  </si>
  <si>
    <t>Alca Zagreb d.o.o. 58353015102</t>
  </si>
  <si>
    <t>Premium plus d.o.o. 47612356838</t>
  </si>
  <si>
    <t>Filmske i video usluge</t>
  </si>
  <si>
    <t>92100000-2</t>
  </si>
  <si>
    <t>Održavanje i popravci brodova</t>
  </si>
  <si>
    <t>Analitički ili znanstveni programski paketi</t>
  </si>
  <si>
    <t>48461000-7</t>
  </si>
  <si>
    <t>37400000-2</t>
  </si>
  <si>
    <t>JN-151/2021</t>
  </si>
  <si>
    <t xml:space="preserve">Zaštitarske usluge </t>
  </si>
  <si>
    <t>79713000-5</t>
  </si>
  <si>
    <t>Hoteli Zadar d.d. 40699482950</t>
  </si>
  <si>
    <t>Mediteran security d.o.o. 25272825447</t>
  </si>
  <si>
    <t>90920000-2</t>
  </si>
  <si>
    <t>Ciklon d.o.o. 52869401719</t>
  </si>
  <si>
    <t>Usluge hotelskog smještaja</t>
  </si>
  <si>
    <t>Preplata ProQuest baza Education Collection</t>
  </si>
  <si>
    <t>79980000-7</t>
  </si>
  <si>
    <t>MV-07/2019</t>
  </si>
  <si>
    <t>Nabava automobila putem operativnog leasinga</t>
  </si>
  <si>
    <t xml:space="preserve">34110000-1 </t>
  </si>
  <si>
    <t>2019/S 0F3-0048113</t>
  </si>
  <si>
    <t>BKS-LEASING CROATIA D.O.O. 52277663197</t>
  </si>
  <si>
    <t>6899/19 6901/19</t>
  </si>
  <si>
    <t>48 mjeseci</t>
  </si>
  <si>
    <t>JN-172/2021</t>
  </si>
  <si>
    <t>Održavanje agregata u Novom studentskom domu</t>
  </si>
  <si>
    <t>JN-173/2021</t>
  </si>
  <si>
    <t>JN-181/2021</t>
  </si>
  <si>
    <t>Nabava potrošnog materijala i rezervnih dijelova IT opreme sa uslugama održavanja i popravaka za 2022. g.</t>
  </si>
  <si>
    <t>30237000-9</t>
  </si>
  <si>
    <t>JN-10/2021 grupa 1</t>
  </si>
  <si>
    <t>JN-10/2021 grupa 2</t>
  </si>
  <si>
    <t>JN-10/2021 grupa 3</t>
  </si>
  <si>
    <t>JN-10/2021 grupa 4</t>
  </si>
  <si>
    <t>Poliedar vl. Ivan Cvetković 39703529928</t>
  </si>
  <si>
    <t>Ardura charter vl. Boris Šljaka</t>
  </si>
  <si>
    <t>JN-82/2021 grupa 1</t>
  </si>
  <si>
    <t>JN-82/2021 grupa 2</t>
  </si>
  <si>
    <t>JN-183/2021</t>
  </si>
  <si>
    <t>Nadogradnja računalnog programa za studentski dom</t>
  </si>
  <si>
    <t>48442000-8</t>
  </si>
  <si>
    <t>JN-184/2021</t>
  </si>
  <si>
    <t>Usluge dezinfekcije, dezinsekcije i deratizacije za 2022.</t>
  </si>
  <si>
    <t>JN-186/2021</t>
  </si>
  <si>
    <t>Dizala-Đurčević vl. Vladimir Đurčević 79713681144</t>
  </si>
  <si>
    <t>JN-16/2021 grupa 2</t>
  </si>
  <si>
    <t>JN-16/2021 grupa 1</t>
  </si>
  <si>
    <t>JN-187/2021</t>
  </si>
  <si>
    <t>Provođenje ispitivanja i mjerenja iz područja zaštite na radu i zaštite od požara na Sveučilištu u Zadru u 2022.g</t>
  </si>
  <si>
    <t>Konto d.o.o. 59143170280</t>
  </si>
  <si>
    <t>Održavanje računalnog programa KONTO za Centar za studentski standard</t>
  </si>
  <si>
    <t>JN-144/2021 grupa 2</t>
  </si>
  <si>
    <t>Kontura vl. Ivan Ćaleta Car 42874540652</t>
  </si>
  <si>
    <t>Usluge prevođenja</t>
  </si>
  <si>
    <t>Usluga najma bežične mreže za pristup Internetu</t>
  </si>
  <si>
    <t>JN-58/2021 grupa 2</t>
  </si>
  <si>
    <t>Fundacja Uniwersytet im A.Mickiewicza PL7810002075</t>
  </si>
  <si>
    <t>JN-121/2021 grupa 1</t>
  </si>
  <si>
    <t xml:space="preserve">REGISTAR UGOVORA za 2022.g. </t>
  </si>
  <si>
    <t>Ostale tiskarske usluge</t>
  </si>
  <si>
    <t>JN-03/2022</t>
  </si>
  <si>
    <t>JN-06/2022</t>
  </si>
  <si>
    <t>Najam autobusa i međugradskih autobusa s vozačem-stručna putovanja i terenska nastava</t>
  </si>
  <si>
    <t>JN-13/2022</t>
  </si>
  <si>
    <t>JN-14/2022</t>
  </si>
  <si>
    <t>Nabava sportske odjeće</t>
  </si>
  <si>
    <t xml:space="preserve">Nabava proizvoda za sport i oprema </t>
  </si>
  <si>
    <t>JN-30/2022</t>
  </si>
  <si>
    <t>JN-31/2022</t>
  </si>
  <si>
    <t>JN-32/2022</t>
  </si>
  <si>
    <t>JN-33/2022</t>
  </si>
  <si>
    <t>JN-34/2022</t>
  </si>
  <si>
    <t>Usluga najma bežićne mreže za pristup Internetu</t>
  </si>
  <si>
    <t>JN-35/2022</t>
  </si>
  <si>
    <t>Nabava licenci za antivirusnu zaštitu</t>
  </si>
  <si>
    <t>JN-36/2022</t>
  </si>
  <si>
    <t>Oprema za pohranu i unos podataka</t>
  </si>
  <si>
    <t>JN-37/2022</t>
  </si>
  <si>
    <t>Održavanje web shop sustava</t>
  </si>
  <si>
    <t>JN-38/2022</t>
  </si>
  <si>
    <t>JN-39/2022</t>
  </si>
  <si>
    <t>JN-40/2022</t>
  </si>
  <si>
    <t>JN-42/2022</t>
  </si>
  <si>
    <t>JN-43/2022</t>
  </si>
  <si>
    <t>JN-44/2022</t>
  </si>
  <si>
    <t>JN-45/2022</t>
  </si>
  <si>
    <t>JN-46/2022</t>
  </si>
  <si>
    <t>JN-47/2022</t>
  </si>
  <si>
    <t>JN-48/2022</t>
  </si>
  <si>
    <t>JN-49/2022</t>
  </si>
  <si>
    <t>Radovi popravaka i održavanja krovova</t>
  </si>
  <si>
    <t>JN-51/2022</t>
  </si>
  <si>
    <t>JN-54/2022</t>
  </si>
  <si>
    <t>Servis i održavanje kotlova za grijanje</t>
  </si>
  <si>
    <t>JN-56/2022</t>
  </si>
  <si>
    <t>Radovi na ličenju zgrada</t>
  </si>
  <si>
    <t>JN-59/2022</t>
  </si>
  <si>
    <t>Usluge korištenja i održavanja informacijskog sustava Sveučilišta za 2023. g.</t>
  </si>
  <si>
    <t>JN-60/2022</t>
  </si>
  <si>
    <t>Održavanje informacijskog sustava praćenja financijskih obveza studenata za 2023. g</t>
  </si>
  <si>
    <t>JN-61/2022</t>
  </si>
  <si>
    <t>Održavanje informacijskog sustava studentske referade za 2023. g</t>
  </si>
  <si>
    <t>JN-62/2022</t>
  </si>
  <si>
    <t>Usluge korištenja i održavanja informacijskog sustava maloprodaje i POS blagajne za 2023. g</t>
  </si>
  <si>
    <t>JN-63/2022</t>
  </si>
  <si>
    <t>Usluge korištenja i održavanja WEB aplikacije za pristup podacima studentskog servisa za 2023.</t>
  </si>
  <si>
    <t>JN-64/2022</t>
  </si>
  <si>
    <t xml:space="preserve"> Održavanje agregata u Novom studentskom domu za 2023.</t>
  </si>
  <si>
    <t>JN-65/2022</t>
  </si>
  <si>
    <t>JN-66/2022</t>
  </si>
  <si>
    <t>Nabava potrošnog materijala i rezervnih dijelova IT opreme sa uslugama održavanja i popravaka za 2023. g.</t>
  </si>
  <si>
    <t>JN-67/2022</t>
  </si>
  <si>
    <t>Usluge dezinfekcije, dezinsekcije i deratizacije za 2023.</t>
  </si>
  <si>
    <t>JN-68/2022</t>
  </si>
  <si>
    <t xml:space="preserve">Održavanje računalnog programa KONTO za Centar za studentski standard </t>
  </si>
  <si>
    <t>JN-69/2022</t>
  </si>
  <si>
    <t>Kožne mape, mape za diplome, mape za dopunske isprave, tuljci, fascikle i vrećice s logom za 2023.</t>
  </si>
  <si>
    <t>Usluga održavanja dizala za 2023. g.</t>
  </si>
  <si>
    <t>JN-71/2022</t>
  </si>
  <si>
    <t xml:space="preserve">Provođenje ispitivanja i mjerenja iz područja zaštite na radu i zaštite od požara za 2023. g. </t>
  </si>
  <si>
    <t>JN-72/2022</t>
  </si>
  <si>
    <t xml:space="preserve">Usluga servisa i ispitivanja vatrogasnih aparata za 2023.g. </t>
  </si>
  <si>
    <t xml:space="preserve">22900000-9 </t>
  </si>
  <si>
    <t xml:space="preserve">22100000-1 </t>
  </si>
  <si>
    <t xml:space="preserve">22462000-6 </t>
  </si>
  <si>
    <t xml:space="preserve">22140000-3 </t>
  </si>
  <si>
    <t xml:space="preserve">22458000-5 </t>
  </si>
  <si>
    <t xml:space="preserve">30230000-0 </t>
  </si>
  <si>
    <t xml:space="preserve">31000000-6 </t>
  </si>
  <si>
    <t xml:space="preserve">24400000-8 </t>
  </si>
  <si>
    <t xml:space="preserve">34980000-0 </t>
  </si>
  <si>
    <t xml:space="preserve">39130000-2 </t>
  </si>
  <si>
    <t xml:space="preserve">30192000-1 </t>
  </si>
  <si>
    <t>18412000-0</t>
  </si>
  <si>
    <t>48761000-0</t>
  </si>
  <si>
    <t xml:space="preserve">30121100-4 </t>
  </si>
  <si>
    <t xml:space="preserve">33770000-8 </t>
  </si>
  <si>
    <t xml:space="preserve">39830000-9 </t>
  </si>
  <si>
    <t xml:space="preserve">18143000-3 </t>
  </si>
  <si>
    <t xml:space="preserve">24455000-8 </t>
  </si>
  <si>
    <t>452619000-3</t>
  </si>
  <si>
    <t>18113333-3</t>
  </si>
  <si>
    <t>50532400-7</t>
  </si>
  <si>
    <t>50413100-4</t>
  </si>
  <si>
    <t xml:space="preserve">50750000-7 </t>
  </si>
  <si>
    <t>JN-73/2022</t>
  </si>
  <si>
    <t>Tisak časopisa Ars Adriatica 11</t>
  </si>
  <si>
    <t>JN-74/2022</t>
  </si>
  <si>
    <t>Izrada integriranog sustava - Web GIS softversko rješenje i digitalni HUB</t>
  </si>
  <si>
    <t>72230000-6</t>
  </si>
  <si>
    <t>JN-75/2022</t>
  </si>
  <si>
    <t xml:space="preserve">Nabava geofizičkih instrumenata za potrebe laboratorija za geofizička 
Istraživanja i fotogrametriju 
</t>
  </si>
  <si>
    <t>38270000-8</t>
  </si>
  <si>
    <t>JN-76/2022</t>
  </si>
  <si>
    <t xml:space="preserve">Nabava lasera za potrebe laboratorija za geofizička 
Istraživanja i fotogrametriju 
</t>
  </si>
  <si>
    <t>38636100-3</t>
  </si>
  <si>
    <t>Radovi dobave ugradnje cestovnih rampi</t>
  </si>
  <si>
    <t xml:space="preserve">                                                                                                                               </t>
  </si>
  <si>
    <t>34513700-3</t>
  </si>
  <si>
    <t>JN-79/2022</t>
  </si>
  <si>
    <t>Catering</t>
  </si>
  <si>
    <t>55520000-1</t>
  </si>
  <si>
    <t>JN-80/2022</t>
  </si>
  <si>
    <t>Usluga vanjskog vrednovanja RCK-a i partnerskih škola</t>
  </si>
  <si>
    <t>72224200-3</t>
  </si>
  <si>
    <t>JN-81/2022</t>
  </si>
  <si>
    <t>Trošak prijevoda programa</t>
  </si>
  <si>
    <t>JN-82/2022</t>
  </si>
  <si>
    <t>Trošak izrade i tiska znanstvenih i stručnih publikacija</t>
  </si>
  <si>
    <t>22120000-7</t>
  </si>
  <si>
    <t>JN-83/2022</t>
  </si>
  <si>
    <t>Trošak izrade znanstvenih i stručnih publikacija u digitalnom formatu</t>
  </si>
  <si>
    <t>79811000-2</t>
  </si>
  <si>
    <t>JN-84/2022</t>
  </si>
  <si>
    <t>Revizorske usluge</t>
  </si>
  <si>
    <t>79212000-3</t>
  </si>
  <si>
    <t>JN-85/2022</t>
  </si>
  <si>
    <t>Objava znanstvenog rada</t>
  </si>
  <si>
    <t>JN-86/2022</t>
  </si>
  <si>
    <t>Akcijski plan</t>
  </si>
  <si>
    <t xml:space="preserve">72224000-1
</t>
  </si>
  <si>
    <t>JN-87/2022</t>
  </si>
  <si>
    <t xml:space="preserve">Nabava software-a </t>
  </si>
  <si>
    <t>48900000-7</t>
  </si>
  <si>
    <t>JN-88/2022</t>
  </si>
  <si>
    <t>Provedba ciklusa inovativnih edukacija</t>
  </si>
  <si>
    <t>80400000-8</t>
  </si>
  <si>
    <t>JN-89/2022</t>
  </si>
  <si>
    <t xml:space="preserve">Usluga organiziranja kulinarskih radionica </t>
  </si>
  <si>
    <t>JN-90/2022</t>
  </si>
  <si>
    <t>Usluga aero i terestričkog LiDAR snimanja i obrada podataka</t>
  </si>
  <si>
    <t>71250000-5</t>
  </si>
  <si>
    <t>JN-91/2022</t>
  </si>
  <si>
    <t>Analiza izotopa</t>
  </si>
  <si>
    <t>71241000-9</t>
  </si>
  <si>
    <t>JN-92/2022</t>
  </si>
  <si>
    <t>Usluga organizacija putovanja</t>
  </si>
  <si>
    <t>63516000-9</t>
  </si>
  <si>
    <t>JN-93/2022</t>
  </si>
  <si>
    <t>Mikroskop sa sastavnicama</t>
  </si>
  <si>
    <t>38510000-3</t>
  </si>
  <si>
    <t>Nije primjenjivo</t>
  </si>
  <si>
    <t>Elektroničke komunikacijske usluge u nepokretnoj mreži</t>
  </si>
  <si>
    <t>64200000-8</t>
  </si>
  <si>
    <t>Otvoreni postupak</t>
  </si>
  <si>
    <t>RM frobisher 1986 ltd 09467149</t>
  </si>
  <si>
    <t>Držik s.r.o. SK2120907063</t>
  </si>
  <si>
    <t>Elektromont vl. Vladimir Žodan 47792301347</t>
  </si>
  <si>
    <t>Dynamis tehnologije d.o.o. 62728766442</t>
  </si>
  <si>
    <t>DA</t>
  </si>
  <si>
    <t>JN-94/2022</t>
  </si>
  <si>
    <t xml:space="preserve">Ars Adriatica br. 11, Dizajn, oblikovanje i grafička priprema časopisa </t>
  </si>
  <si>
    <t>HOBA vl. Mladen Košta 57492396370</t>
  </si>
  <si>
    <t>JN-189/2021</t>
  </si>
  <si>
    <t>Tisak knjige kartoznanac Nikole Sangrije</t>
  </si>
  <si>
    <t>Tiskara Zelina d.d. 44670908452</t>
  </si>
  <si>
    <t>JN-188/2021</t>
  </si>
  <si>
    <t>Održavanje sustava vatrodojave za 2022. godinu</t>
  </si>
  <si>
    <t>JN-75/2021 grupa 6</t>
  </si>
  <si>
    <t>Figurica građevinarstvo d.o.o. 41224943261</t>
  </si>
  <si>
    <t>Jamatva zadar d.o.o. 39145671872</t>
  </si>
  <si>
    <t>Vita kemija d.o.o. 11950382533</t>
  </si>
  <si>
    <t>JN-95/2022</t>
  </si>
  <si>
    <t>Tisak monografije "Tajne špilja ogulinskog kraja"</t>
  </si>
  <si>
    <t>JN-96/2022</t>
  </si>
  <si>
    <t>Tisak časopisa Archaeologia Adriatica br. 15</t>
  </si>
  <si>
    <t>JN-97/2022</t>
  </si>
  <si>
    <t>Kape za promociju</t>
  </si>
  <si>
    <t>18443340-1</t>
  </si>
  <si>
    <t>JN-98/2022</t>
  </si>
  <si>
    <t>Anketno istraživanje, projekt SOCFISH</t>
  </si>
  <si>
    <t>73110000-6</t>
  </si>
  <si>
    <t>JN-99/2022</t>
  </si>
  <si>
    <t>Građevinsko-obrtnički radovi na pregrađivanju ureda voditelja Centra za studetski standard</t>
  </si>
  <si>
    <t>45421141-4</t>
  </si>
  <si>
    <t>30237400-3</t>
  </si>
  <si>
    <t>JN-142/2021</t>
  </si>
  <si>
    <t xml:space="preserve">Sitni inventar za restoran </t>
  </si>
  <si>
    <t>39220000-0</t>
  </si>
  <si>
    <t>Gastro-stil d.o.o. 91760364487</t>
  </si>
  <si>
    <t>Bitnet d.o.o. 91264447745</t>
  </si>
  <si>
    <t>JN-100/2022</t>
  </si>
  <si>
    <t>Usluga smještaja za potrebe međunarodne znanstvene konferencije ''Homeland and Patriotism''</t>
  </si>
  <si>
    <t>JN-101/2022</t>
  </si>
  <si>
    <t>Izrada i montaža natpisnih pločica brojeva soba za Novi studentski dom</t>
  </si>
  <si>
    <t>44423450-0</t>
  </si>
  <si>
    <t>Grafički studio G</t>
  </si>
  <si>
    <t>Luxe moda j.d.o.o. 49442761457</t>
  </si>
  <si>
    <t>Kerschoffset d.o.o. 849343869225</t>
  </si>
  <si>
    <t>JN-158/2021</t>
  </si>
  <si>
    <t>Usluga razvoja Code Hub Zadar informacijskog paketa i platforme za digitalne nomade.</t>
  </si>
  <si>
    <t>48224000-4</t>
  </si>
  <si>
    <t xml:space="preserve">Salt with philosophers d.o.o. 41134451817 </t>
  </si>
  <si>
    <t>Denona d.o.o. 97373082565</t>
  </si>
  <si>
    <t>JN-176/2021</t>
  </si>
  <si>
    <t>Uređaj i software za mjerenje i analizu vibracija</t>
  </si>
  <si>
    <t>38434400-0</t>
  </si>
  <si>
    <t>ProActive Solutions d.o.o. Srbija 021367273</t>
  </si>
  <si>
    <t>Revizija Štokov d.o.o. 98910718267</t>
  </si>
  <si>
    <t>JN-102/2022</t>
  </si>
  <si>
    <t>Seminar o osiguravanju i unapređenju kvalitete znanosti i visokom obrazovanju</t>
  </si>
  <si>
    <t>80522000-9</t>
  </si>
  <si>
    <t>Razvoj i savjetovanje d.o.o. 78266805796</t>
  </si>
  <si>
    <t>JN-103/2022</t>
  </si>
  <si>
    <t>Radovi uređenja parka u Novom kampusu</t>
  </si>
  <si>
    <t>45112711-2</t>
  </si>
  <si>
    <t>JN-104/2022</t>
  </si>
  <si>
    <t>Tisak kataloga izložbe Sveučilišnih izdanja</t>
  </si>
  <si>
    <t>JN-105/2022</t>
  </si>
  <si>
    <t>Nabava stolova i stolica za terasu novog doma i menze</t>
  </si>
  <si>
    <t xml:space="preserve">39110000-6 </t>
  </si>
  <si>
    <t>Škerjanc d.o.o. 20152578244</t>
  </si>
  <si>
    <t>JN-106/2022</t>
  </si>
  <si>
    <t>77340000-5</t>
  </si>
  <si>
    <t xml:space="preserve">Bilaver savjetovanje d.o.o. 77491803944 </t>
  </si>
  <si>
    <t>EL-STROJ D.O.O. 14932124359</t>
  </si>
  <si>
    <t>JN-156/2021</t>
  </si>
  <si>
    <t>Hortikulturno uređenje</t>
  </si>
  <si>
    <t>03100000-2</t>
  </si>
  <si>
    <t>Vrtni centar Eurogarden 60557132512</t>
  </si>
  <si>
    <t>30192000-1</t>
  </si>
  <si>
    <t>JN-37/2021 grupa a</t>
  </si>
  <si>
    <t>Dalmat d.o.o.96679371567</t>
  </si>
  <si>
    <t>JN-37/2021 grupa b</t>
  </si>
  <si>
    <t>JN-37/2021 grupa c</t>
  </si>
  <si>
    <t>Gradnja A.Šimić d.o.o. 33521555634</t>
  </si>
  <si>
    <t>JN-107/2022</t>
  </si>
  <si>
    <t>Održavanje hortikulture Novi kampus</t>
  </si>
  <si>
    <t>77310000-6</t>
  </si>
  <si>
    <t>JN-108/2022</t>
  </si>
  <si>
    <t>Izrada WEB stranice združenog studija pomorskog menadžmenta</t>
  </si>
  <si>
    <t>72413000-8</t>
  </si>
  <si>
    <t>JN-109/2022</t>
  </si>
  <si>
    <t>Usluga dodatne edukacije osoblja za rad na opremi profesionalne kuhinje za studentsku menzu</t>
  </si>
  <si>
    <t>JN-110/2022</t>
  </si>
  <si>
    <t>Avionske karte  (ConstructFest)</t>
  </si>
  <si>
    <t>34980000-0</t>
  </si>
  <si>
    <t>JN-111/2022</t>
  </si>
  <si>
    <t>Usluga prijevoza studenata autobusom na terensku nastavu arheologija</t>
  </si>
  <si>
    <t xml:space="preserve">60172000-4 </t>
  </si>
  <si>
    <t>Inox frigo d.o.o. 43491809203</t>
  </si>
  <si>
    <t>Printera grupa d.o.o. 10270967156</t>
  </si>
  <si>
    <t>JN-112/2022</t>
  </si>
  <si>
    <t>Usluga smještaja studenata odjela za povijest umjetnosti na terenskoj nastavi u Italiji</t>
  </si>
  <si>
    <t>Put putujem d.o.o. 15338484950</t>
  </si>
  <si>
    <t>Tehnologija, inovacije, poduzetništvo d.o.o. 52863823340</t>
  </si>
  <si>
    <t>do 31.12.2022 0,00 kn</t>
  </si>
  <si>
    <t>Braniteljska zadruga maslenica 93 30647648525</t>
  </si>
  <si>
    <t>E-tours d.o.o. 11578972258</t>
  </si>
  <si>
    <t>JN-113/2022</t>
  </si>
  <si>
    <t>Održavanje SW i HW PC računala - pomorski simulator</t>
  </si>
  <si>
    <t>72590000-7</t>
  </si>
  <si>
    <t>JN-114/2022</t>
  </si>
  <si>
    <t>Usluga cateringa za sudionike obilježavanja Dana Sveučilišta</t>
  </si>
  <si>
    <t>55500000-5</t>
  </si>
  <si>
    <t>JN-115/2022</t>
  </si>
  <si>
    <t>Sustav klimatizacije eksperimentalnih bazena u laboratoriju Sfinga</t>
  </si>
  <si>
    <t>42510000-4</t>
  </si>
  <si>
    <t>JN-116/2022</t>
  </si>
  <si>
    <t>Laboratorijski namještaj u laboratoriju Sfinga</t>
  </si>
  <si>
    <t>39180000-7</t>
  </si>
  <si>
    <t>JN-117/2022</t>
  </si>
  <si>
    <t>Usluga prijevoza studenata autobusom na terensku nastavu u Italiju - Odjel za povijest umjetnosti</t>
  </si>
  <si>
    <t>JN-118/2022</t>
  </si>
  <si>
    <t>Tiskanje knjige Neolitičko nalazište Barice u Smilčiću</t>
  </si>
  <si>
    <t>Nabava mobilnih telefona</t>
  </si>
  <si>
    <t>32250000-0</t>
  </si>
  <si>
    <t>JN-120/2022</t>
  </si>
  <si>
    <t>Usluga zračnog prijevoza</t>
  </si>
  <si>
    <t xml:space="preserve">60400000-2 </t>
  </si>
  <si>
    <t>Nabava plinskog ulja LU EL dostava na lokacije na području Jadranske Hrvatske grupa 4</t>
  </si>
  <si>
    <t>Nabava benzinskog i dizelskog goriva - dostava na lokacije na području Jadranske Hrvatske grupa 6</t>
  </si>
  <si>
    <t>Opskrba gorivom na lokacijama Grada Zagreba, Osijeka, Varaždina, Zadar i Rijeka grupa 7</t>
  </si>
  <si>
    <t>Opskrba gorivom na lokacijama Grada Vinkovaca, Đakova, Slavonski brod, Šibenik i Kaštela grupa 8</t>
  </si>
  <si>
    <t>Opskrba gorivom na lokacijama koje nisu pokrivene grupom 7. i 8. grupa 9</t>
  </si>
  <si>
    <t>SU-04/2022</t>
  </si>
  <si>
    <t>SU-05/2022</t>
  </si>
  <si>
    <t>SU-06/2022</t>
  </si>
  <si>
    <t>SU-07/2022</t>
  </si>
  <si>
    <t>SU-08/2022</t>
  </si>
  <si>
    <t>JN-139/2021</t>
  </si>
  <si>
    <t>Izrada pješačke i površine za interventna vozila na prilazu zgradi studentske menze sa studentskim paviljonima u Novom kampusu Sveučilišta u Zadru</t>
  </si>
  <si>
    <t>45233161-5</t>
  </si>
  <si>
    <t>Braniteljska zadruga Maslenica 93 30647648525</t>
  </si>
  <si>
    <t>Agencija za studentski standard 33195887939</t>
  </si>
  <si>
    <t>INA- Industrija nafte d.d. 27759560625</t>
  </si>
  <si>
    <t>Postupak proveo SDUZJN</t>
  </si>
  <si>
    <t>JN-121/2022</t>
  </si>
  <si>
    <t xml:space="preserve"> Izrada i dobava kontejnerskih objekata za potrebe odjela za arheologiju</t>
  </si>
  <si>
    <t>44613000-0</t>
  </si>
  <si>
    <t>JN-122/2022</t>
  </si>
  <si>
    <t>Radovi na završnom  ličenju Studentske menze i paviljona</t>
  </si>
  <si>
    <t>JN-123/2022</t>
  </si>
  <si>
    <t>Zavjese, draperije, kratke ukrasne draperije i platneni zastori</t>
  </si>
  <si>
    <t>39515000-5</t>
  </si>
  <si>
    <t>JN-124/2022</t>
  </si>
  <si>
    <t>Tisak monografije Starigrad Paklenica</t>
  </si>
  <si>
    <t>JN-125/2022</t>
  </si>
  <si>
    <t>Usluga grafičke pripreme monografije</t>
  </si>
  <si>
    <t>79822500-7</t>
  </si>
  <si>
    <t>JN-126/2022</t>
  </si>
  <si>
    <t>Organizacija paket aranžmana projekt GUTTA</t>
  </si>
  <si>
    <t>63511000-4</t>
  </si>
  <si>
    <t>Organizacija paket aranžmana-terenska nastava Odjel za geografiju</t>
  </si>
  <si>
    <t>JN-127/2022 grupa 1</t>
  </si>
  <si>
    <t>JN-127/2022 grupa 2</t>
  </si>
  <si>
    <t>JN-127/2022 grupa 3</t>
  </si>
  <si>
    <t>JN-127/2022 grupa 4</t>
  </si>
  <si>
    <t>Ri interijeri 79896910620</t>
  </si>
  <si>
    <t>JN-58/2022 grupa 1</t>
  </si>
  <si>
    <t>JN-58/2022 grupa 2</t>
  </si>
  <si>
    <t>Obrt M.RAŽOV 51279089271</t>
  </si>
  <si>
    <t>Novi list d.d. 44110106406</t>
  </si>
  <si>
    <t>do 31.12.2021 25.625,00 kn promjena izdavatelja Zadarskog lista sa RTD d.o.o. na Novi list d.d.</t>
  </si>
  <si>
    <t>Kap j.d.o.o. 97344803767</t>
  </si>
  <si>
    <t>Promocija plus d.o.o. 82496456779</t>
  </si>
  <si>
    <t>Obrezivanje drveća i šišanje živice sa spec. opremom</t>
  </si>
  <si>
    <t>JN-128/2022</t>
  </si>
  <si>
    <t>Oprema za restoran električna pećnica</t>
  </si>
  <si>
    <t>39711361-7</t>
  </si>
  <si>
    <t>JN-129/2022</t>
  </si>
  <si>
    <t>Ulaznice za terensku nastavu studenata Odjela za povijest umjetnosti</t>
  </si>
  <si>
    <t>22457000-8</t>
  </si>
  <si>
    <t>JN-130/2022</t>
  </si>
  <si>
    <t>JN-131/2022</t>
  </si>
  <si>
    <t>Najam i održavanje pčelinjih zajednica te zamjena stradalih zajednica.</t>
  </si>
  <si>
    <t>77000000-0</t>
  </si>
  <si>
    <t>Gastro tehnika Ukić d.o.o. 24013612419</t>
  </si>
  <si>
    <t>Eurokod Pisačić d.o.o. 83291048420</t>
  </si>
  <si>
    <t>Marine air d.o.o. 90789004458</t>
  </si>
  <si>
    <t>JN-50/2022 grupa 1</t>
  </si>
  <si>
    <t>VISINE vl. Siniša Primožić 76179655715</t>
  </si>
  <si>
    <t>JN-78/2022 grupa A</t>
  </si>
  <si>
    <t>JN-78/2022 grupa B</t>
  </si>
  <si>
    <t>nabava SOHA dizalica za spuštanje i dizanje čamca za spašavanje</t>
  </si>
  <si>
    <t>42414110-5</t>
  </si>
  <si>
    <t>Kristijan Pejković 06726735161</t>
  </si>
  <si>
    <t>Mučić d.o.o. 37580917247</t>
  </si>
  <si>
    <t>JN-58/2022 grupa 3</t>
  </si>
  <si>
    <t>Eicos d.o.o. 20996571853</t>
  </si>
  <si>
    <t>Organizacija paket aranžmana-terenska nastava Pomorski odjel</t>
  </si>
  <si>
    <t>JN-132/2022 grupa 1</t>
  </si>
  <si>
    <t>JN-132/2022 grupa 2</t>
  </si>
  <si>
    <t>JN-07/2022 grupa A1</t>
  </si>
  <si>
    <t>JN-07/2022 grupa A2</t>
  </si>
  <si>
    <t>Virtus mreža d.o.o. 17433779527</t>
  </si>
  <si>
    <t>JN-07/2022 grupa A3</t>
  </si>
  <si>
    <t>Infodata 59506454450</t>
  </si>
  <si>
    <t>JN-07/2022 grupa A4</t>
  </si>
  <si>
    <t>Pevex d.d. 73660371074</t>
  </si>
  <si>
    <t>JN-07/2022 grupa A5</t>
  </si>
  <si>
    <t>Makromikro grupa d.o.o. 50467974870</t>
  </si>
  <si>
    <t>JN-07/2022 grupa A6</t>
  </si>
  <si>
    <t>Sancta domenica d.o.o. 35409850545</t>
  </si>
  <si>
    <t>JN-07/2022 grupa A7</t>
  </si>
  <si>
    <t>Links d.o.o. 32614011568</t>
  </si>
  <si>
    <t>JN-07/2022 grupa A8</t>
  </si>
  <si>
    <t>HGSPOT grupa d.o.o. 65553879500</t>
  </si>
  <si>
    <t>JN-07/2022 grupa A9</t>
  </si>
  <si>
    <t>Mikronis d.o.o. 59964152545</t>
  </si>
  <si>
    <t>JN-07/2022 grupa A10</t>
  </si>
  <si>
    <t>JN-132/2021 grupa 1</t>
  </si>
  <si>
    <t>JN-132/2021 grupa 2</t>
  </si>
  <si>
    <t>Nabava usluge održavanja Schindler liftova redovno održavanje</t>
  </si>
  <si>
    <t>Nabava usluge održavanja Schindler liftova dodatni radovi</t>
  </si>
  <si>
    <t>JN-50/2022 grupa 2</t>
  </si>
  <si>
    <t>Sveučilišna tiskara d.o.o. 72172033323</t>
  </si>
  <si>
    <t>Experriences j.d.o.o. 71024141406</t>
  </si>
  <si>
    <t>Terra travel d.o.o. 73602321366</t>
  </si>
  <si>
    <t xml:space="preserve">JN-45/2021 </t>
  </si>
  <si>
    <t>Organizacija road show-a</t>
  </si>
  <si>
    <t>79952000-2</t>
  </si>
  <si>
    <t>Bilaver savjetovanje d.o.o. 77491803944</t>
  </si>
  <si>
    <t>JN-109/2021</t>
  </si>
  <si>
    <t>Biotechnicon poduzetnički centar d.o.o. 44275724266</t>
  </si>
  <si>
    <t>Usluga edukacije i osiguravanja eko certifikata</t>
  </si>
  <si>
    <t>Oblikovanje, grafička priprema  i tisak knjige Zadarski mir</t>
  </si>
  <si>
    <t>Osiguranje imovine, nezgode I odgovornosti</t>
  </si>
  <si>
    <t>66510000-8</t>
  </si>
  <si>
    <t>JN-135/2022</t>
  </si>
  <si>
    <t>Daljinski pregled uređaja, digitalnog upravljanja i CNUS</t>
  </si>
  <si>
    <t>50800000-3</t>
  </si>
  <si>
    <t>JN-136/2022</t>
  </si>
  <si>
    <t>Održavanje sustava za grijanje i hlađenje u novom domu</t>
  </si>
  <si>
    <t>50720000-8</t>
  </si>
  <si>
    <t>18530000-3</t>
  </si>
  <si>
    <t>JN-138/2022</t>
  </si>
  <si>
    <t>Oprema za dijagnostički centar</t>
  </si>
  <si>
    <t>33100000-1</t>
  </si>
  <si>
    <t>JN-139/2022</t>
  </si>
  <si>
    <t>Usluga zračnog prijevoza Valencia</t>
  </si>
  <si>
    <t>JN-140/2022</t>
  </si>
  <si>
    <t>Usluga zračnog prijevoza Cipar</t>
  </si>
  <si>
    <t>60400000-2</t>
  </si>
  <si>
    <t>Radovi navodnjavanja vrtnih gredica Novi kampus</t>
  </si>
  <si>
    <t>45232120-9</t>
  </si>
  <si>
    <t>Terenski obilazak otoka Ugljana i Dugog otoka  u sklopu konferencije ISISA</t>
  </si>
  <si>
    <t>60653000-0</t>
  </si>
  <si>
    <t>Darovne kartice sudionicima istraživanja za HRZZ projekt ličnost, emocije i radna uspješnost nastavnicima</t>
  </si>
  <si>
    <t>Muller trgovina Zagreb d.o.o. 84698789700</t>
  </si>
  <si>
    <t>JN-44/2021</t>
  </si>
  <si>
    <t>Usluga organizacije regionalnog eventa</t>
  </si>
  <si>
    <t>62516000-9</t>
  </si>
  <si>
    <t>Symbol d.o.o. 82346355888</t>
  </si>
  <si>
    <t>JN-143/2022</t>
  </si>
  <si>
    <t>Prijevoz za potrebe terenske nastave odjela za izobrazbu učitelja i odgojitelja</t>
  </si>
  <si>
    <t>JN-144/2022</t>
  </si>
  <si>
    <t>Tisak knjige A Workbook of English Phraseology for Students as a Foreign Language</t>
  </si>
  <si>
    <t>JN-145/2022</t>
  </si>
  <si>
    <t>JN-18/2022 grupa 1</t>
  </si>
  <si>
    <t>JN-18/2022 grupa 2</t>
  </si>
  <si>
    <t>JN-04/2022 grupa 1</t>
  </si>
  <si>
    <t>JN-04/2022 grupa 2</t>
  </si>
  <si>
    <t>Tovedo d.o.o. 58747941387</t>
  </si>
  <si>
    <t>Nabava usluge održavanja kotla u novom studentskom domu</t>
  </si>
  <si>
    <t>JN-146/2022</t>
  </si>
  <si>
    <t>Dobava i ugradnja klima uređaja u Svečanoj dvorani</t>
  </si>
  <si>
    <t xml:space="preserve">Usluge grafičkog oblikovanja </t>
  </si>
  <si>
    <t>JN-148/2022</t>
  </si>
  <si>
    <t xml:space="preserve">Tisak knjige Zadarski slavuji </t>
  </si>
  <si>
    <t>Sanacija prodora vlage u prostorijama arhiva</t>
  </si>
  <si>
    <t>45261420-4</t>
  </si>
  <si>
    <t>JN-150/2022</t>
  </si>
  <si>
    <t>Ronilačka oprema za projekt I-MORE</t>
  </si>
  <si>
    <t>37412200-1</t>
  </si>
  <si>
    <t>Marineair d.o.o. 90789004458</t>
  </si>
  <si>
    <t>JN-152/2022</t>
  </si>
  <si>
    <t>Najam automobila za istraživanje lokaliteta za projekt Burnum</t>
  </si>
  <si>
    <t>34110000-1</t>
  </si>
  <si>
    <t>JN-153/2022</t>
  </si>
  <si>
    <t>Domjenak, kave i konferencijska večera za dane psihologije</t>
  </si>
  <si>
    <t>Auto hrvatska automobili d.o.o. 23035642859</t>
  </si>
  <si>
    <t>JN-77/2022 grupa 1</t>
  </si>
  <si>
    <t>JN-77/2022 grupa 2</t>
  </si>
  <si>
    <t>JN-04/2022 grupa 3</t>
  </si>
  <si>
    <t>Čazmatrans-promet d.o.o. 96107776452</t>
  </si>
  <si>
    <t>Jadrolinija 38453148181</t>
  </si>
  <si>
    <t>Felicio tours doo 18756844414</t>
  </si>
  <si>
    <t>JN-142/2022 grupa 1</t>
  </si>
  <si>
    <t>JN-142/2022 grupa 2</t>
  </si>
  <si>
    <t>T.O. OPTIMA 07550155690</t>
  </si>
  <si>
    <t>JN-154/2022</t>
  </si>
  <si>
    <t>Domjenak, kave i konferencijska večera za sudionike ISISA konferencije</t>
  </si>
  <si>
    <t>JN-155/2022</t>
  </si>
  <si>
    <t>Simulator za obuku za brodove za prijevoz produkata</t>
  </si>
  <si>
    <t>34152000-7</t>
  </si>
  <si>
    <t>JN-156/2022</t>
  </si>
  <si>
    <t>Usluga analize i optimizacije podataka</t>
  </si>
  <si>
    <t>JN-157/2022</t>
  </si>
  <si>
    <t>Revizija projekta</t>
  </si>
  <si>
    <t>79212100-4</t>
  </si>
  <si>
    <t>JN-158/2022</t>
  </si>
  <si>
    <t>Plan za odvojeno prikupljanje i skladištenje otpada</t>
  </si>
  <si>
    <t>90510000-5</t>
  </si>
  <si>
    <t>JN-159/2022</t>
  </si>
  <si>
    <t>Najam ribarskog broda i izrada ribarskih mreža za potrbe projekta 58906</t>
  </si>
  <si>
    <t>77810000-1</t>
  </si>
  <si>
    <t>JN-160/2022</t>
  </si>
  <si>
    <t>Usluga namještaja i opremanja</t>
  </si>
  <si>
    <t>39150000-8</t>
  </si>
  <si>
    <t>JN-161/2022</t>
  </si>
  <si>
    <t>Priprema i dostava hrane za potrebe terenske nastave za Odjel za arheologiju na lokalitetu Ljubač</t>
  </si>
  <si>
    <t>Dragor lux d.o.o. 81919088033</t>
  </si>
  <si>
    <t>Larus sport d.o.o. 70614565941</t>
  </si>
  <si>
    <t>Čazmatrans putnička agencija d.o.o. 87679956140</t>
  </si>
  <si>
    <t>Obrt barba Jere 20059740527</t>
  </si>
  <si>
    <t>Sveučilišna tiskara 72172033323</t>
  </si>
  <si>
    <t>MEP d.o.o. 97009579940</t>
  </si>
  <si>
    <t>OPG Elveđi Zlatko 27141652493</t>
  </si>
  <si>
    <t>JN-162/2022</t>
  </si>
  <si>
    <t>Savjetodavne usluge za „Razvoj infrastrukture aktivnog turizma u Zadru“</t>
  </si>
  <si>
    <t xml:space="preserve">71241000-9 </t>
  </si>
  <si>
    <t>JN-163/2022</t>
  </si>
  <si>
    <t>Kopneno sonažno arheološko istraživanje za potrebe projekta HZZ Seget donji</t>
  </si>
  <si>
    <t>Računarska oprema i potrepštine za BEUNIZD</t>
  </si>
  <si>
    <t>30200000-1</t>
  </si>
  <si>
    <t>JN-165/2022</t>
  </si>
  <si>
    <t>Oprema (hladnjaci) za studentske sobe - stari studentski dom</t>
  </si>
  <si>
    <t>39711130-9</t>
  </si>
  <si>
    <t>JN-166/2022</t>
  </si>
  <si>
    <t>Izrada izložbenih vitrina za Odjel za arheologiju</t>
  </si>
  <si>
    <t>39171000-1</t>
  </si>
  <si>
    <t>JN-167/2022</t>
  </si>
  <si>
    <t>Profesionalni uređaji za praonicu rublja u starom studentskom domu</t>
  </si>
  <si>
    <t>39713200-5</t>
  </si>
  <si>
    <t xml:space="preserve">Usluge savjetovanja </t>
  </si>
  <si>
    <t>JN-169/2022</t>
  </si>
  <si>
    <t>Usluga organizacije putovanja</t>
  </si>
  <si>
    <t>71351720-6</t>
  </si>
  <si>
    <t>Stratum d.o.o. 95404856405</t>
  </si>
  <si>
    <t>JN-170/2022</t>
  </si>
  <si>
    <t>Usluge proširenja memorije</t>
  </si>
  <si>
    <t>72541100-0</t>
  </si>
  <si>
    <t>JN-58/2022 grupa 4</t>
  </si>
  <si>
    <t>Bijeli svijet d.o.o. 31225259453</t>
  </si>
  <si>
    <t>Denona d.o.o. 7373082565</t>
  </si>
  <si>
    <t>Net media sistemi d.o.o. 03380490457</t>
  </si>
  <si>
    <t>Labomar d.o.o. 68373453442</t>
  </si>
  <si>
    <t>JN-41/2022 Grupa 1</t>
  </si>
  <si>
    <t>JN-41/2022 Grupa 2</t>
  </si>
  <si>
    <t>Opća bolnica Gospić 75672221336</t>
  </si>
  <si>
    <t>JN-130/2021</t>
  </si>
  <si>
    <t>Održavanje sustava za kontrolu pristupa i evidenciju radnog vremena</t>
  </si>
  <si>
    <t xml:space="preserve">35125200-8 </t>
  </si>
  <si>
    <t>Špica sustavi d.o.o. 08747661196</t>
  </si>
  <si>
    <t>Intel Ing vl. Robert Plohl 41454039816</t>
  </si>
  <si>
    <t>JN-171/2022</t>
  </si>
  <si>
    <t>JN-172/2022</t>
  </si>
  <si>
    <t>Stručnjak 1 u području STEM-a</t>
  </si>
  <si>
    <t>80000000-4</t>
  </si>
  <si>
    <t>JN-173/2022</t>
  </si>
  <si>
    <t>Stručnjak za edukaciju u području  STEM-a</t>
  </si>
  <si>
    <t>80500000-9</t>
  </si>
  <si>
    <t>JN-174/2022</t>
  </si>
  <si>
    <t>Oprema za provedbu aktivnosti (3D printer, 2 laptopa i potrošni materijal)</t>
  </si>
  <si>
    <t>30230000-0</t>
  </si>
  <si>
    <t>JN-175/2022</t>
  </si>
  <si>
    <t xml:space="preserve">Prehrana gostujućih učenika </t>
  </si>
  <si>
    <t>Informacijska računalna oprema, multifunkcijski uređaji</t>
  </si>
  <si>
    <t xml:space="preserve"> 30230000-0</t>
  </si>
  <si>
    <t>JN-177/2022</t>
  </si>
  <si>
    <t>Kupnja freze i međuredne kopačice i diska za košnju</t>
  </si>
  <si>
    <t>16000000-5</t>
  </si>
  <si>
    <t>JN-178/2022</t>
  </si>
  <si>
    <t>Najam broda za prijevoz ronioca za arheološka istraživanja za potrebe projekta 30126</t>
  </si>
  <si>
    <t>JN-179/2022</t>
  </si>
  <si>
    <t>Najam broda za prijevoz ronioca za arheološka istraživanja za potrebe projekta Ilovik</t>
  </si>
  <si>
    <t>JN-180/2022</t>
  </si>
  <si>
    <t>Smještaj arheologa za potrebe projekta Ilovik</t>
  </si>
  <si>
    <t>JN-181/2022</t>
  </si>
  <si>
    <t>Izrada mrežnog mjesta projekta s  bazama podataka i virtualnim istraživačkim prostorom</t>
  </si>
  <si>
    <t>JN-182/2022</t>
  </si>
  <si>
    <t xml:space="preserve">Sanacija drvenih prozora na hodnicima na lokaciji  Stari kampus </t>
  </si>
  <si>
    <t>45453100-8</t>
  </si>
  <si>
    <t>Simeon Petrović 93135620586</t>
  </si>
  <si>
    <t>JN-164/2022 grupa 1</t>
  </si>
  <si>
    <t>JN-164/2022 grupa 2</t>
  </si>
  <si>
    <t>Acquisitum magnum d.o.o. 89836623071</t>
  </si>
  <si>
    <t>JN-164/2022 grupa 3</t>
  </si>
  <si>
    <t>Hgspot grupa d.o.o. 65553879500</t>
  </si>
  <si>
    <t>JN-164/2022 grupa 4</t>
  </si>
  <si>
    <t>Protis d.o.o. 12113416920</t>
  </si>
  <si>
    <t>Končar - kućanski aparati d.d. 33117935448</t>
  </si>
  <si>
    <t>JN-133/2022 grupa A</t>
  </si>
  <si>
    <t>JN-133/2022 grupa B</t>
  </si>
  <si>
    <t>Borik d.d. 89869631318</t>
  </si>
  <si>
    <t>Ancona grupa d.o.o. 65507156455</t>
  </si>
  <si>
    <t>Allianz Hrvatska d.d. 23759810849</t>
  </si>
  <si>
    <t>JN-134/2022 grupa B</t>
  </si>
  <si>
    <t>JN-134/2022 grupa A</t>
  </si>
  <si>
    <t>JN-52/2022 grupa 1</t>
  </si>
  <si>
    <t>JN-52/2022 grupa 2</t>
  </si>
  <si>
    <t>JN-52/2022 grupa 3</t>
  </si>
  <si>
    <t>Klesarstvo Brkić vl. Ivica Brkić 69673978739</t>
  </si>
  <si>
    <t>Radovi instalacije tople vode u Novom kampusu</t>
  </si>
  <si>
    <t>45330000-9</t>
  </si>
  <si>
    <t>JN-07/2022 grupa A11</t>
  </si>
  <si>
    <t>JN-07/2022 grupa A12</t>
  </si>
  <si>
    <t>Ambience intrijeri d.o.o. 45488129438</t>
  </si>
  <si>
    <t>JN-141/2022 grupa 1</t>
  </si>
  <si>
    <t>JN-141/2022 grupa 2</t>
  </si>
  <si>
    <t>JN-149/2022 grupa 1</t>
  </si>
  <si>
    <t>JN-149/2022 grupa 2</t>
  </si>
  <si>
    <t>M.RAŽOV VL. Mario Ražov 51279089271</t>
  </si>
  <si>
    <t>Seafan vl. Silvija Kipson 09953674571</t>
  </si>
  <si>
    <t>Održavanje i servisiranje uređaja i sustava vatrodojave i odimljavanja u Novom studentskom domu</t>
  </si>
  <si>
    <t>JN-183/2022</t>
  </si>
  <si>
    <t>Stručni nadzor nad izgradnjom Trafostanice TŠ</t>
  </si>
  <si>
    <t>71247000-1</t>
  </si>
  <si>
    <t>JN-184/2022</t>
  </si>
  <si>
    <t>Radovi na izgradnji trafostanice TŠ</t>
  </si>
  <si>
    <t>45232220-0</t>
  </si>
  <si>
    <t>Sigurnosne kamere</t>
  </si>
  <si>
    <t xml:space="preserve">35125300-2 </t>
  </si>
  <si>
    <t>JN-186/2022</t>
  </si>
  <si>
    <t>Usluge sidrenja za podmorsko arheološko istraživanje otok Ilovik</t>
  </si>
  <si>
    <t>63726900-3</t>
  </si>
  <si>
    <t>JN-187/2022</t>
  </si>
  <si>
    <t>Modifikacija aplikacije Računi za studentski servis</t>
  </si>
  <si>
    <t>48482000-0</t>
  </si>
  <si>
    <t>JN-188/2022</t>
  </si>
  <si>
    <t>Kuhinjski namještaj i oprema za Novi dom</t>
  </si>
  <si>
    <t>39141000-2</t>
  </si>
  <si>
    <t>JN-189/2022</t>
  </si>
  <si>
    <t>Usluga stavljanja buke (u Novom domu) pod nadzor</t>
  </si>
  <si>
    <t xml:space="preserve">90742100-1 </t>
  </si>
  <si>
    <t>Sanacija staza u parku Novog kampusa</t>
  </si>
  <si>
    <t>45432112-2</t>
  </si>
  <si>
    <t>EU-CONEXUS - ostala putovanja</t>
  </si>
  <si>
    <t>JN-192/2022</t>
  </si>
  <si>
    <t>JN-193/2022</t>
  </si>
  <si>
    <t>Software - nastavni materijal, Pomorski odjel</t>
  </si>
  <si>
    <t>48190000-6</t>
  </si>
  <si>
    <t>JN-194/2022</t>
  </si>
  <si>
    <t>Printanje promo materijala za Europsku noć istraživača</t>
  </si>
  <si>
    <t>39294100-0</t>
  </si>
  <si>
    <t>Usluge oglašavanja kampanje - Novi list</t>
  </si>
  <si>
    <t>45223300-9</t>
  </si>
  <si>
    <t>JN-77/2022 grupa 3</t>
  </si>
  <si>
    <t>Pa-vin d.o.o. 59920925649</t>
  </si>
  <si>
    <t>Institut za pomorsku baštinu ARS NAUTIKA 06251018776</t>
  </si>
  <si>
    <t>JN-195/2022</t>
  </si>
  <si>
    <t>Sanacija podiznog stupića</t>
  </si>
  <si>
    <t>45233291-5</t>
  </si>
  <si>
    <t xml:space="preserve">Majice </t>
  </si>
  <si>
    <t>18235300-8</t>
  </si>
  <si>
    <t>JN-197/2022</t>
  </si>
  <si>
    <t>Radovi izgradnje garaže na poljoprivrednom obru Baštica</t>
  </si>
  <si>
    <t>45213313-0</t>
  </si>
  <si>
    <t>JN-198/2022</t>
  </si>
  <si>
    <t>Usluge savjetovanja na području javne nabave</t>
  </si>
  <si>
    <t xml:space="preserve">79418000-7 </t>
  </si>
  <si>
    <t>JN-199/2022</t>
  </si>
  <si>
    <t>Usluge sadnje i održavanja zelenih površina</t>
  </si>
  <si>
    <t>JN-200/2022</t>
  </si>
  <si>
    <t xml:space="preserve">Sustav za mapiranje </t>
  </si>
  <si>
    <t>48326000-9</t>
  </si>
  <si>
    <t>JN-201/2022</t>
  </si>
  <si>
    <t>Registracija i smještaj na međunarodnom sportskom turniru u Barceloni</t>
  </si>
  <si>
    <t>92620000-3</t>
  </si>
  <si>
    <t>JN-202/2022</t>
  </si>
  <si>
    <t>Usluge zračnog prijevoza- Barcelona</t>
  </si>
  <si>
    <t>JN-203/2022</t>
  </si>
  <si>
    <t>JN-204/2022</t>
  </si>
  <si>
    <t>Romana Mavrović 46234754222</t>
  </si>
  <si>
    <t>JN-190/2022 grupa 1</t>
  </si>
  <si>
    <t>JN-190/2022 grupa 2</t>
  </si>
  <si>
    <t>Sanacija staza i postavljanje zaštitnih stupića u parku Novog kampusa</t>
  </si>
  <si>
    <t>Sjaj d.o.o. 45447298728</t>
  </si>
  <si>
    <t>Anđelko Šegvić 07041444378</t>
  </si>
  <si>
    <t xml:space="preserve">Ronilačke usluge u podmorskom arheološkom istraživanju projekt Ilovik </t>
  </si>
  <si>
    <t>98363000-5</t>
  </si>
  <si>
    <t>Nabava informatičke opreme u sklopu projekta Budi spreman i kompetentan</t>
  </si>
  <si>
    <t>JN-206/2022</t>
  </si>
  <si>
    <t>Usluge cateringa povodom otvorenja novog Studentskog doma</t>
  </si>
  <si>
    <t>JN-07/2022 grupa A13</t>
  </si>
  <si>
    <t>JN-210/2022</t>
  </si>
  <si>
    <t>Terminali za evidenciju radnog vremena</t>
  </si>
  <si>
    <t>35125200-8</t>
  </si>
  <si>
    <t>Špica sustavi doo 08747661196</t>
  </si>
  <si>
    <t>AVITEH d.o.o. 74228338976</t>
  </si>
  <si>
    <t>30231310-3</t>
  </si>
  <si>
    <t>JN-207/2022</t>
  </si>
  <si>
    <t>Sustav za upravljanje i obradu točaka laserskog skeniranja</t>
  </si>
  <si>
    <t xml:space="preserve">48614000-5 </t>
  </si>
  <si>
    <t>JN-208/2022</t>
  </si>
  <si>
    <t>Organizacija putovanja</t>
  </si>
  <si>
    <t>JN-209/2022</t>
  </si>
  <si>
    <t>Georadar</t>
  </si>
  <si>
    <t>38540000-2</t>
  </si>
  <si>
    <t>JN-205/2022 grupa 2</t>
  </si>
  <si>
    <t>JN-205/2022 grupa 1</t>
  </si>
  <si>
    <t>Pakel d.o.o. 55703264647</t>
  </si>
  <si>
    <t>Franolić vl. Edi Franolić</t>
  </si>
  <si>
    <t>Terra travel doo 73602321368</t>
  </si>
  <si>
    <t>JN-211/2022</t>
  </si>
  <si>
    <t>Fotografsko snimanje video snimanje te priprema i obrada fotografija - projekt Otok Ilovik</t>
  </si>
  <si>
    <t>79961000-8</t>
  </si>
  <si>
    <t>JN-212/2022</t>
  </si>
  <si>
    <t>Regulatori temperature</t>
  </si>
  <si>
    <t>42131130-6</t>
  </si>
  <si>
    <t xml:space="preserve">Ronilačke usluge  </t>
  </si>
  <si>
    <t>JN-214/2022</t>
  </si>
  <si>
    <t>Radovi na izgradnji uslužnih prostora - praonice</t>
  </si>
  <si>
    <t>45223700-3</t>
  </si>
  <si>
    <t>Fotogrametrijske usluge</t>
  </si>
  <si>
    <t>71355100-2</t>
  </si>
  <si>
    <t>JN-215/2022 grupa 1</t>
  </si>
  <si>
    <t>Ars nautica 06251018776</t>
  </si>
  <si>
    <t>Orbis murvica d.o.o. 14469127169</t>
  </si>
  <si>
    <t>ARS vivax d.o.o. 25587831594</t>
  </si>
  <si>
    <t>Usluga upravljanja projektom Zgrada STEM odjela sa studentskim dormitorijem</t>
  </si>
  <si>
    <t>71310000-4</t>
  </si>
  <si>
    <t>JN-50/2022 grupa 3</t>
  </si>
  <si>
    <t>JN-52/2022 grupa 4</t>
  </si>
  <si>
    <t>JN-52/2022 grupa 5</t>
  </si>
  <si>
    <t>Samostalna djelatnost Damir Kalogjera 68747177285</t>
  </si>
  <si>
    <t>JN-226/2022</t>
  </si>
  <si>
    <t>Tisak časopisa Lanterna br. 14</t>
  </si>
  <si>
    <t>Radin print d.o.o. 08231094036</t>
  </si>
  <si>
    <t>JN-216/2022</t>
  </si>
  <si>
    <t>Oprema za analizu krvi riba</t>
  </si>
  <si>
    <t>38434520-7</t>
  </si>
  <si>
    <t>JN-217/2022</t>
  </si>
  <si>
    <t>Kazete za analizu krvi riba</t>
  </si>
  <si>
    <t>38432000-2</t>
  </si>
  <si>
    <t>JN-218/2022</t>
  </si>
  <si>
    <t>Laboratorijska oprema za RAS</t>
  </si>
  <si>
    <t>JN-219/2022</t>
  </si>
  <si>
    <t>Praćenje uzgoja riba</t>
  </si>
  <si>
    <t>77850000-3</t>
  </si>
  <si>
    <t>JN-220/2022</t>
  </si>
  <si>
    <t>Istraživački mikroskop</t>
  </si>
  <si>
    <t>JN-221/2022</t>
  </si>
  <si>
    <t>Spektrofotometar</t>
  </si>
  <si>
    <t>38433000-9</t>
  </si>
  <si>
    <t>JN-222/2022</t>
  </si>
  <si>
    <t>Usluge uzgajališta</t>
  </si>
  <si>
    <t>JN-223/2022</t>
  </si>
  <si>
    <t>Zamrzivač (od-40 do -86 stupnjeva)</t>
  </si>
  <si>
    <t>39711120-6</t>
  </si>
  <si>
    <t>JN-224/2022</t>
  </si>
  <si>
    <t>Tisak časopisa Archaeologia Adriatica br. 16</t>
  </si>
  <si>
    <t>JN-225/2022</t>
  </si>
  <si>
    <t>Usluge u području hortikulture</t>
  </si>
  <si>
    <t>77300000-3</t>
  </si>
  <si>
    <t>JN-137/2022 grupa 1</t>
  </si>
  <si>
    <t>JN-137/2022 grupa 2</t>
  </si>
  <si>
    <t>Terrasolid FI07487851</t>
  </si>
  <si>
    <t>JN-227/2022</t>
  </si>
  <si>
    <t>Arheološke usluge - obrada arheoloških nalaza sa nalazišta Ilovik</t>
  </si>
  <si>
    <t>71351914-3</t>
  </si>
  <si>
    <t>JN-228/2022</t>
  </si>
  <si>
    <t>45259000-7</t>
  </si>
  <si>
    <t>JN-229/2022</t>
  </si>
  <si>
    <t>Pomagala i uređaji za osposobljavanje za Odjel za zdravstvene studije</t>
  </si>
  <si>
    <t>39162200-7</t>
  </si>
  <si>
    <t>JN-230/2022</t>
  </si>
  <si>
    <t xml:space="preserve">Usluga Izrade koncepta programa studentskog inkubatora </t>
  </si>
  <si>
    <t>72212700-6</t>
  </si>
  <si>
    <t>JN-231/2022</t>
  </si>
  <si>
    <t>Usluga istraživanja stavova o poduzetničkim kompetencijama nastavnika i ravnatelja Zadarske županije</t>
  </si>
  <si>
    <t xml:space="preserve">79310000-0 </t>
  </si>
  <si>
    <t>JN-232/2022</t>
  </si>
  <si>
    <t>Građevinski radovi urbanističkog uređenja dijela zelene površine</t>
  </si>
  <si>
    <t>45211360-0</t>
  </si>
  <si>
    <t>JN-233/2022</t>
  </si>
  <si>
    <t>Izrada programsko urbanističke i arhitektonske studije kao podloga za projektiranje objekta Centra za strane jezike i Centra za projekte, znanost i transfer tehnologija Sveučilišta u Zadru</t>
  </si>
  <si>
    <t>VV-01/2022</t>
  </si>
  <si>
    <t>Razni namještaj i oprema</t>
  </si>
  <si>
    <t xml:space="preserve">Održavanje sustava vatrodojave za 2023.g. </t>
  </si>
  <si>
    <t>MV-01/2022</t>
  </si>
  <si>
    <t>Računalna oprema</t>
  </si>
  <si>
    <t>MV-02/2022</t>
  </si>
  <si>
    <t xml:space="preserve">Usluga osiguranja imovine, odgovornosti, osoba od posljedica nesretnog slučaja (nezgode) </t>
  </si>
  <si>
    <t xml:space="preserve">66510000-8 </t>
  </si>
  <si>
    <t>MV-03/2022</t>
  </si>
  <si>
    <t>Nabava uređaja za klimatizaciju</t>
  </si>
  <si>
    <t>MV-04/2022</t>
  </si>
  <si>
    <t>Kupnja traktora</t>
  </si>
  <si>
    <t>16700000-2</t>
  </si>
  <si>
    <t>MV-05/2022</t>
  </si>
  <si>
    <t>Sistematski pregled zaposlenika Sveučilišta u Zadru</t>
  </si>
  <si>
    <t>85100000-0</t>
  </si>
  <si>
    <t>39100000-3</t>
  </si>
  <si>
    <t>Održavanje i servisiranje uređaja i sustava vatrodojave i odimljavanja u Novom studentskom domu za 2023.</t>
  </si>
  <si>
    <t>Ars nautica 06251018778</t>
  </si>
  <si>
    <t>JN-07/2022 grupa A14</t>
  </si>
  <si>
    <t>JN-07/2022 grupa A15</t>
  </si>
  <si>
    <t>JN-07/2022 grupa A16</t>
  </si>
  <si>
    <t>E.C.H.R. doo 44275724266</t>
  </si>
  <si>
    <t>JN-52/2022 grupa 6</t>
  </si>
  <si>
    <t>JN-50/2022 grupa 4</t>
  </si>
  <si>
    <t>JN-191/2022 grupa 1</t>
  </si>
  <si>
    <t>JN-176/2022 grupa 1</t>
  </si>
  <si>
    <t>Santa doemnica doo 35409850545</t>
  </si>
  <si>
    <t>JN-176/2022 grupa 2</t>
  </si>
  <si>
    <t>Menerga d.o.o. 5379806000</t>
  </si>
  <si>
    <t>JN-70/2022 grupa 1</t>
  </si>
  <si>
    <t>JN-70/2022 grupa 2</t>
  </si>
  <si>
    <t>Usluga održavanja dizala za 2023. g. platforme</t>
  </si>
  <si>
    <t>JN-234/2022</t>
  </si>
  <si>
    <t>Izrada dodatne dokumentacije za izvedbu nove trafostanice "T.S. 10(20)/0,4 - Grad 24" te pripadajućih kabelskih kanala</t>
  </si>
  <si>
    <t xml:space="preserve">71242000-2 </t>
  </si>
  <si>
    <t>JN-235/2022</t>
  </si>
  <si>
    <t>Pomoćni usluge u održavanje okoliša Novog kampusa</t>
  </si>
  <si>
    <t>30.12.2022.</t>
  </si>
  <si>
    <t>Medis adria d.o.o. 69540268192</t>
  </si>
  <si>
    <t>JN-185/2022 grupa a,b,c</t>
  </si>
  <si>
    <t>Elektroway vl. Marko Bastijanić 26440893580</t>
  </si>
  <si>
    <t>JN-185/2022 grupa d</t>
  </si>
  <si>
    <t>do 31.12.2022 11.673,00 kn</t>
  </si>
  <si>
    <t>do 31.12.2021. 7.250,00 kn     do 31.12.2022. 24.650,00 kn</t>
  </si>
  <si>
    <t>do 31.12.2022. 11.352,50 kn</t>
  </si>
  <si>
    <t>JN-151/2022 grupa 1</t>
  </si>
  <si>
    <t>Nabava fotokopirnih uređaja</t>
  </si>
  <si>
    <t>JN-151/2022 grupa 2</t>
  </si>
  <si>
    <t>JN-191/2022 grupa 2</t>
  </si>
  <si>
    <t>Croatia airlines d.d. 24640993045</t>
  </si>
  <si>
    <t>do 31.12.2022 167.437,50 kn</t>
  </si>
  <si>
    <t>do 31.12.2022 25.000,00 kn</t>
  </si>
  <si>
    <t>Domo sole 65943906795</t>
  </si>
  <si>
    <t>Sirius-Zadar d.o.o. 65394272029</t>
  </si>
  <si>
    <t>JN-02/2022 grupa 1</t>
  </si>
  <si>
    <t>JN-02/2022 grupa 2</t>
  </si>
  <si>
    <t>Adria reklama vl. Neven Šestan 72398400148</t>
  </si>
  <si>
    <t>Unikat grafika vl. Krešimir Vranjković</t>
  </si>
  <si>
    <t>JN-02/2022 grupa 3</t>
  </si>
  <si>
    <t>Tiskara G.E.M. vl. Bernard Brnazin 50939508520</t>
  </si>
  <si>
    <t>JN-02/2022 grupa 4</t>
  </si>
  <si>
    <t>Signal vl. Toni Mrvica 03335981989</t>
  </si>
  <si>
    <t>JN-02/2022 grupa 5</t>
  </si>
  <si>
    <t>Info turist d.o.o. 30265276059</t>
  </si>
  <si>
    <t>JN-02/2022 grupa 6</t>
  </si>
  <si>
    <t>Sold out j.d.o.o. 23651535087</t>
  </si>
  <si>
    <t>JN-02/2022 grupa 7</t>
  </si>
  <si>
    <t>JN-02/2022 grupa 8</t>
  </si>
  <si>
    <t>Zadar tehnika d.o.o. 77750062239</t>
  </si>
  <si>
    <t>JN-02/2022 grupa 9</t>
  </si>
  <si>
    <t>JN-02/2022 grupa 10</t>
  </si>
  <si>
    <t>DPI grafika vl. Katarina Oruč 42536350659</t>
  </si>
  <si>
    <t>JN-02/2022 grupa 11</t>
  </si>
  <si>
    <t>Fini print j.d.o.o. 56654292943</t>
  </si>
  <si>
    <t>JN-02/2022 grupa 12</t>
  </si>
  <si>
    <t>FG grafika d.o.o. 62063625029</t>
  </si>
  <si>
    <t>JN-02/2022 grupa 13</t>
  </si>
  <si>
    <t>Fravero d.o.o. 75323286786</t>
  </si>
  <si>
    <t>JN-02/2022 grupa 14</t>
  </si>
  <si>
    <t>Pharos vl. Dubravka Visković 23014155255</t>
  </si>
  <si>
    <t>JN-02/2022 grupa 15</t>
  </si>
  <si>
    <t>JN-02/2022 grupa 16</t>
  </si>
  <si>
    <t>Illeconcept vl. Branka Lukić 01475358711</t>
  </si>
  <si>
    <t>Grafički studio G 20081027143</t>
  </si>
  <si>
    <t>JN-119/2022 grupa 1</t>
  </si>
  <si>
    <t>Hgspot grupa doo 65553879500</t>
  </si>
  <si>
    <t>JN-119/2022 grupa 3</t>
  </si>
  <si>
    <t>JN-119/2022 grupa 2</t>
  </si>
  <si>
    <t>Impetus grupa d.o.o. 39227445608</t>
  </si>
  <si>
    <t>Hrvatski telekom d.d. 81793146560</t>
  </si>
  <si>
    <t>JN-196/2022 grupa 1</t>
  </si>
  <si>
    <t>Sitotisak Mateka 65371550088</t>
  </si>
  <si>
    <t>JN-196/2022 grupa 2</t>
  </si>
  <si>
    <t>Seter d.o.o. 86275345833</t>
  </si>
  <si>
    <t>JN-196/2022 grupa 3</t>
  </si>
  <si>
    <t>Dizajn studio ringeis d.o.o 80454468268</t>
  </si>
  <si>
    <t>JN-196/2022 grupa 4</t>
  </si>
  <si>
    <t>Dalmacija print j.d.o.o. 89748719320</t>
  </si>
  <si>
    <t>JN-196/2022 grupa 5</t>
  </si>
  <si>
    <t>Fg grafika d.o.o. 62063625029</t>
  </si>
  <si>
    <t>JN-196/2022 grupa 6</t>
  </si>
  <si>
    <t>GP studio vl. Ivica Vulelija 89317225703</t>
  </si>
  <si>
    <t>JN-196/2022 grupa 7</t>
  </si>
  <si>
    <t>Bijeli čarobnjak d.o.o. 91025636357</t>
  </si>
  <si>
    <t>JN-196/2022 grupa 8</t>
  </si>
  <si>
    <t>Shirts &amp; more d.o.o. 47335605918</t>
  </si>
  <si>
    <t>JN-05/2022 grupa 1</t>
  </si>
  <si>
    <t>JN-05/2022 grupa 2</t>
  </si>
  <si>
    <t>JN-05/2022 grupa 3</t>
  </si>
  <si>
    <t>JN-05/2022 grupa 4</t>
  </si>
  <si>
    <t>JN-05/2022 grupa 5</t>
  </si>
  <si>
    <t>JN-05/2022 grupa 6</t>
  </si>
  <si>
    <t>JN-05/2022 grupa 7</t>
  </si>
  <si>
    <t>Ispis d.o.o. 86023224138</t>
  </si>
  <si>
    <t>JN-05/2022 grupa 8</t>
  </si>
  <si>
    <t>Printshop d.o.o. 53605605523</t>
  </si>
  <si>
    <t>JN-05/2022 grupa 9</t>
  </si>
  <si>
    <t>Pruša d.o.o. 00586240302</t>
  </si>
  <si>
    <t>JN-05/2022 grupa 10</t>
  </si>
  <si>
    <t>Artis vl. Mirna Marmilić 66292920234</t>
  </si>
  <si>
    <t>JN-05/2022 grupa 11</t>
  </si>
  <si>
    <t>Prirodoslovna-grafička škola Zadar 87945705905</t>
  </si>
  <si>
    <t>JN-05/2022 grupa 12</t>
  </si>
  <si>
    <t>Superkul studio vl. Ivan Parada 17964746119</t>
  </si>
  <si>
    <t>do 31.12.2022. 23.206,25 kn</t>
  </si>
  <si>
    <t>JN-09/2022 grupa 1</t>
  </si>
  <si>
    <t>Ravnice dalmacija d.o.o. 65012694007</t>
  </si>
  <si>
    <t>JN-09/2022 grupa 2</t>
  </si>
  <si>
    <t>Duga dekor vl. Mate Peša 16438515451</t>
  </si>
  <si>
    <t>JN-09/2022 grupa 3</t>
  </si>
  <si>
    <t>JN-09/2022 grupa 4</t>
  </si>
  <si>
    <t>Vrkljan d.o.o. 72313761076</t>
  </si>
  <si>
    <t xml:space="preserve">TO Optima vl. Jurica Grgas 07550155690 </t>
  </si>
  <si>
    <t>JN-10/2022 grupa 1</t>
  </si>
  <si>
    <t>JN-10/2022 grupa 2</t>
  </si>
  <si>
    <t>Profaca d.o.o. 68065645425</t>
  </si>
  <si>
    <t>JN-11/2022 grupa 1</t>
  </si>
  <si>
    <t>Sandra vl. Sandra Mlađenović 83755245414</t>
  </si>
  <si>
    <t>JN-11/2022 grupa 2</t>
  </si>
  <si>
    <t>Prefix prijevodi vl. Erika Ratković 92150224351</t>
  </si>
  <si>
    <t>JN-11/2022 grupa 3</t>
  </si>
  <si>
    <t>Geos j.d.o.o. 27266710039</t>
  </si>
  <si>
    <t>JN-11/2022 grupa 4</t>
  </si>
  <si>
    <t>Ferlauf vl. Rafael Milčić  60071791931</t>
  </si>
  <si>
    <t>JN-11/2022 grupa 5</t>
  </si>
  <si>
    <t>Dragana Divković</t>
  </si>
  <si>
    <t>Jelena Kuzmić 01462081717</t>
  </si>
  <si>
    <t>JN-11/2022 grupa 6</t>
  </si>
  <si>
    <t>JN-11/2022 grupa 7</t>
  </si>
  <si>
    <t>S.wordfish j.d.o.o. 69994066972</t>
  </si>
  <si>
    <t>JN-12/2022 grupa 1</t>
  </si>
  <si>
    <t>Zinaric vl. Ines Blazinarić 71197590238</t>
  </si>
  <si>
    <t>JN-12/2022 grupa 2</t>
  </si>
  <si>
    <t>JN-12/2022 grupa 3</t>
  </si>
  <si>
    <t>JN-12/2022 grupa 4</t>
  </si>
  <si>
    <t>Medicinska naklada d.o.o. 78790858154</t>
  </si>
  <si>
    <t>JN-12/2022 grupa 5</t>
  </si>
  <si>
    <t>JN-12/2022 grupa 6</t>
  </si>
  <si>
    <t>Tomlinson d.o.o. 65416903125</t>
  </si>
  <si>
    <t>JN-12/2022 grupa 7</t>
  </si>
  <si>
    <t>JN-12/2022 grupa 8</t>
  </si>
  <si>
    <t>Vita bella vl. Ivana Amerl 67426504035</t>
  </si>
  <si>
    <t>JN-12/2022 grupa 9</t>
  </si>
  <si>
    <t>Marija Cvetković 91120590128</t>
  </si>
  <si>
    <t>JN-16/2022 grupa 1</t>
  </si>
  <si>
    <t>Jysk d.o.o. 64729046835</t>
  </si>
  <si>
    <t>Mikeli trade d.o.o.77192952415</t>
  </si>
  <si>
    <t>JN-16/2022 grupa 2</t>
  </si>
  <si>
    <t>Primat logistika d.o.o. 64645054565</t>
  </si>
  <si>
    <t>JN-16/2022 grupa 3</t>
  </si>
  <si>
    <t>JN-16/2022 grupa 4</t>
  </si>
  <si>
    <t>Lesnina H d.o.o. 36998794856</t>
  </si>
  <si>
    <t>JN-17/2022 grupa 1</t>
  </si>
  <si>
    <t>JN-17/2022 grupa 2</t>
  </si>
  <si>
    <t>JN-17/2022 grupa 3</t>
  </si>
  <si>
    <t>JN-17/2022 grupa 4</t>
  </si>
  <si>
    <t>Vojtek oprema d.o.o. 82877321185</t>
  </si>
  <si>
    <t>JN-19/2022 grupa 1</t>
  </si>
  <si>
    <t>Ghia sport d.o.o. 35157849903</t>
  </si>
  <si>
    <t>JN-19/2022 grupa 2</t>
  </si>
  <si>
    <t>Sport &amp; moda d.o.o. 05818826139</t>
  </si>
  <si>
    <t>JN-19/2022 grupa 3</t>
  </si>
  <si>
    <t>Sport vision d.o.o. 30098672140</t>
  </si>
  <si>
    <t>JN-19/2022 grupa 4</t>
  </si>
  <si>
    <t>Seter d.o.o. 862753445833</t>
  </si>
  <si>
    <t>JN-19/2022 grupa 5</t>
  </si>
  <si>
    <t>Intersport H d.o.o. 87301734795</t>
  </si>
  <si>
    <t>JN-19/2022 grupa 6</t>
  </si>
  <si>
    <t>Fashion company d.o.o. 73719122411</t>
  </si>
  <si>
    <t>JN-19/2022 grupa 7</t>
  </si>
  <si>
    <t>Grobasket d.o.o. 85169286074</t>
  </si>
  <si>
    <t>JN-20/2022 grupa 1</t>
  </si>
  <si>
    <t>Decathlon Zagreb d.o.o. 89516372197</t>
  </si>
  <si>
    <t>JN-20/2022 grupa 2</t>
  </si>
  <si>
    <t>JN-20/2022 grupa 3</t>
  </si>
  <si>
    <t>JN-21/2022 grupa 1</t>
  </si>
  <si>
    <t>Optima d.o.o. 55994347120</t>
  </si>
  <si>
    <t>JN-21/2022 grupa 2</t>
  </si>
  <si>
    <t>Babić pekara d.o.o. 59369289798</t>
  </si>
  <si>
    <t>JN-21/2022 grupa 3</t>
  </si>
  <si>
    <t>Bakmaz d.o.o. 27391110825</t>
  </si>
  <si>
    <t>JN-22/2022 grupa 1</t>
  </si>
  <si>
    <t>Copan Zagreb d.o.o. 43698579132</t>
  </si>
  <si>
    <t>JN-22/2022 grupa 2</t>
  </si>
  <si>
    <t>Ru-ve d.o.o. 88470929840</t>
  </si>
  <si>
    <t>JN-22/2022 grupa 3</t>
  </si>
  <si>
    <t>JN-22/2022 grupa 4</t>
  </si>
  <si>
    <t>Biovit d.o.o. 73275412890</t>
  </si>
  <si>
    <t>JN-22/2022 grupa 5</t>
  </si>
  <si>
    <t>Crisis innovation lab d.o.o. 21346389624</t>
  </si>
  <si>
    <t>JN-22/2022 grupa 6</t>
  </si>
  <si>
    <t>Labor et medicina d.o.o. 09687671459</t>
  </si>
  <si>
    <t>JN-22/2022 grupa 7</t>
  </si>
  <si>
    <t>Voxa vl. Hrvoje Viduč 68257033904</t>
  </si>
  <si>
    <t>JN-23/2022 grupa 1</t>
  </si>
  <si>
    <t>Teb poslovno savjetovanje d.o.o. 99944170669</t>
  </si>
  <si>
    <t>JN-23/2022 grupa 2</t>
  </si>
  <si>
    <t>Hrvatski crveni križ društvo Zadar 81927183101</t>
  </si>
  <si>
    <t>JN-23/2022 grupa 3</t>
  </si>
  <si>
    <t>Temporis savjetovanje d.o.o. 80885983918</t>
  </si>
  <si>
    <t>JN-23/2022 grupa 4</t>
  </si>
  <si>
    <t>Učilište EU projekti 55141567365</t>
  </si>
  <si>
    <t>JN-23/2022 grupa 5</t>
  </si>
  <si>
    <t>Emarker d.o.o. 82376202251</t>
  </si>
  <si>
    <t>JN-23/2022 grupa 6</t>
  </si>
  <si>
    <t>Lexpera d.o.o. 79506290597</t>
  </si>
  <si>
    <t>JN-23/2022 grupa 7</t>
  </si>
  <si>
    <t>Fakultet za odgojne i obrazovne znanosti 28082679513</t>
  </si>
  <si>
    <t>Filozofski fakultet u Rijeci  70505505759</t>
  </si>
  <si>
    <t>EvenTina j.d.o.o. 26435243201</t>
  </si>
  <si>
    <t>JN-23/2022 grupa 8</t>
  </si>
  <si>
    <t>Rosip d.o.o. 89811416156</t>
  </si>
  <si>
    <t>JN-23/2022 grupa 9</t>
  </si>
  <si>
    <t>JN-23/2022 grupa 10</t>
  </si>
  <si>
    <t>DNV Adriatica d.o.o. 66958856391</t>
  </si>
  <si>
    <t>JN-23/2022 grupa 11</t>
  </si>
  <si>
    <t>Verlag dashofer d.o.o. 92176483054</t>
  </si>
  <si>
    <t>JN-23/2022 grupa 12</t>
  </si>
  <si>
    <t>Hrvatska zajednica rač. i fin. djelatnika 75508100288</t>
  </si>
  <si>
    <t>JN-23/2022 grupa 13</t>
  </si>
  <si>
    <t>Appa 365 d.o.o. 37731280508</t>
  </si>
  <si>
    <t>JN-23/2022 grupa 14</t>
  </si>
  <si>
    <t>JN-23/2022 grupa 15</t>
  </si>
  <si>
    <t>Učilište APPA 04285291719</t>
  </si>
  <si>
    <t>JN-23/2022 grupa 16</t>
  </si>
  <si>
    <t>Crystal consult d.o.o. 474579977719</t>
  </si>
  <si>
    <t>JN-23/2022 grupa 17</t>
  </si>
  <si>
    <t>Inženjerski biro d.o.o. 84170114747</t>
  </si>
  <si>
    <t>JN-23/2022 grupa 18</t>
  </si>
  <si>
    <t>Libusoft cicom d.o.o. 14506572540</t>
  </si>
  <si>
    <t>JN-23/2022 grupa 19</t>
  </si>
  <si>
    <t>Oskar centar za razvoj i kvalitetu d.o.o. 32193529865</t>
  </si>
  <si>
    <t>nije realizirano</t>
  </si>
  <si>
    <t>do 31.12.2022 188.408,29 kn</t>
  </si>
  <si>
    <t>JN-24/2022 grupa 1</t>
  </si>
  <si>
    <t>Glas slavonije d.d. 87192735882</t>
  </si>
  <si>
    <t>JN-24/2022 grupa 2</t>
  </si>
  <si>
    <t>Hanza media d.o.o. 79517545745</t>
  </si>
  <si>
    <t>JN-24/2022 grupa 3</t>
  </si>
  <si>
    <t>Ross media conculting d.o.o. 86385359023</t>
  </si>
  <si>
    <t>JN-24/2022 grupa 4</t>
  </si>
  <si>
    <t>In promocija d.o.o. 58110346325</t>
  </si>
  <si>
    <t>JN-24/2022 grupa 5</t>
  </si>
  <si>
    <t>HRT radio Zadar 64819124305</t>
  </si>
  <si>
    <t>JN-25/2022 grupa 1</t>
  </si>
  <si>
    <t>Gordana Kukin 08054280408</t>
  </si>
  <si>
    <t>JN-25/2022 grupa 2</t>
  </si>
  <si>
    <t>Boris Marelić 66106485846</t>
  </si>
  <si>
    <t>JN-25/2022 grupa 3</t>
  </si>
  <si>
    <t>Vrata biokova vl. Elvis Prgomet 05755720049</t>
  </si>
  <si>
    <t>JN-25/2022 grupa 4</t>
  </si>
  <si>
    <t>Zsb proizvodnja doo 77338686879</t>
  </si>
  <si>
    <t>JN-25/2022 grupa 5</t>
  </si>
  <si>
    <t>Centrum urbis d.o.o. 67785630114</t>
  </si>
  <si>
    <t>JN-25/2022 grupa 6</t>
  </si>
  <si>
    <t>Diana Josifovski Vlasanović 84188948693</t>
  </si>
  <si>
    <t>JN-25/2022 grupa 7</t>
  </si>
  <si>
    <t>Marija Šustić 05958211838</t>
  </si>
  <si>
    <t>JN-25/2022 grupa 8</t>
  </si>
  <si>
    <t>Green Buddha j.d.o.o. 93910276613</t>
  </si>
  <si>
    <t>JN-25/2022 grupa 9</t>
  </si>
  <si>
    <t>Ankica Capan-Ribarić 20079952549</t>
  </si>
  <si>
    <t>JN-25/2022 grupa 10</t>
  </si>
  <si>
    <t>Character tours j.d.o.o. 79235297543</t>
  </si>
  <si>
    <t>JN-25/2022 grupa 11</t>
  </si>
  <si>
    <t>Lolu studio 3 d.o.o. 99508021344</t>
  </si>
  <si>
    <t>JN-25/2022 grupa 12</t>
  </si>
  <si>
    <t>Magus tabernus vl. Marin Stipić 84662858268</t>
  </si>
  <si>
    <t>JN-25/2022 grupa 13</t>
  </si>
  <si>
    <t>Ivica Radić 35794593686</t>
  </si>
  <si>
    <t>JN-25/2022 grupa 14</t>
  </si>
  <si>
    <t>Arhipelag d.o.o. 06031555810</t>
  </si>
  <si>
    <t>JN-25/2022 grupa 15</t>
  </si>
  <si>
    <t>Mile Nakić 0343254720</t>
  </si>
  <si>
    <t>JN-25/2022 grupa 16</t>
  </si>
  <si>
    <t>Katica Tomas Vesović 16860845535</t>
  </si>
  <si>
    <t>JN-26/2022 grupa 1</t>
  </si>
  <si>
    <t>HUP Zagreb d.d. 66859264899</t>
  </si>
  <si>
    <t>JN-26/2022 grupa 2</t>
  </si>
  <si>
    <t>Hotel Croatia d.d. 20718179901</t>
  </si>
  <si>
    <t>JN-26/2022 grupa 3</t>
  </si>
  <si>
    <t>Dijagram nekretnine d.o.o. 68975783563</t>
  </si>
  <si>
    <t>JN-26/2022 grupa 4</t>
  </si>
  <si>
    <t>Hotel Fontana BIH 319564470008</t>
  </si>
  <si>
    <t>JN-26/2022 grupa 5</t>
  </si>
  <si>
    <t xml:space="preserve">Inex gorica AD Makedonija </t>
  </si>
  <si>
    <t>JN-26/2022 grupa 6</t>
  </si>
  <si>
    <t>Wollner kft Mađarska 11776332-2-08</t>
  </si>
  <si>
    <t>JN-26/2022 grupa 7</t>
  </si>
  <si>
    <t>Sport net inženjering d.o.o. 51831093168</t>
  </si>
  <si>
    <t>JN-26/2022 grupa 8</t>
  </si>
  <si>
    <t>Studentski dom Dubrovnik 66467746606</t>
  </si>
  <si>
    <t>JN-26/2022 grupa 9</t>
  </si>
  <si>
    <t>Valamar riviera d.d. 36201212847</t>
  </si>
  <si>
    <t>JN-26/2022 grupa 10</t>
  </si>
  <si>
    <t>Drava in vl. Maja Runtić 61250719157</t>
  </si>
  <si>
    <t>JN-26/2022 grupa 11</t>
  </si>
  <si>
    <t>Pleter usluge d.o.o. 50056328499</t>
  </si>
  <si>
    <t>JN-26/2022 grupa 12</t>
  </si>
  <si>
    <t>Ilica park d.o.o  81430705973</t>
  </si>
  <si>
    <t>JN-26/2022 grupa 13</t>
  </si>
  <si>
    <t>V20 turizam d.o.o. 86266028685</t>
  </si>
  <si>
    <t>JN-26/2022 grupa 14</t>
  </si>
  <si>
    <t>JN-26/2022 grupa 15</t>
  </si>
  <si>
    <t>Urka d.o.o. 28424041057</t>
  </si>
  <si>
    <t>JN-26/2022 grupa 16</t>
  </si>
  <si>
    <t>Turisthotel d.d. 74204012744</t>
  </si>
  <si>
    <t>JN-26/2022 grupa 17</t>
  </si>
  <si>
    <t>Hosteli i turizam d.o.o. 88335152103</t>
  </si>
  <si>
    <t>Liburnia riviera hoteli d.d. 15573308024</t>
  </si>
  <si>
    <t>JN-26/2022 grupa 18</t>
  </si>
  <si>
    <t>Hoteli Krk d.o.o. 22639946935</t>
  </si>
  <si>
    <t>JN-26/2022 grupa 19</t>
  </si>
  <si>
    <t>Jadran hoteli d.d. 45875673150</t>
  </si>
  <si>
    <t>JN-26/2022 grupa 20</t>
  </si>
  <si>
    <t>Opco novi d.o.o. 56573693359</t>
  </si>
  <si>
    <t>JN-26/2022 grupa 21</t>
  </si>
  <si>
    <t>Concorda d.o.o. 60694472023</t>
  </si>
  <si>
    <t>Beta analitic  USD 59-1957688</t>
  </si>
  <si>
    <t>JN-27/2022 grupa 1</t>
  </si>
  <si>
    <t>JN-27/2022 grupa 2</t>
  </si>
  <si>
    <t xml:space="preserve">Adam Mickiewicz University PL7810002075 </t>
  </si>
  <si>
    <t>JN-28/2022 grupa 1</t>
  </si>
  <si>
    <t>MDPI CHE 115694943</t>
  </si>
  <si>
    <t>JN-28/2022 grupa 2</t>
  </si>
  <si>
    <t>Hrvatski državni arhiv 46144176176</t>
  </si>
  <si>
    <t>JN-28/2022 grupa 3</t>
  </si>
  <si>
    <t>UW Madison Wisconsin USD</t>
  </si>
  <si>
    <t>JN-29/2022 grupa 1</t>
  </si>
  <si>
    <t>Dabar vl. Ivan Vukša 04199941538</t>
  </si>
  <si>
    <t>JN-29/2022 grupa 2</t>
  </si>
  <si>
    <t>Krešimir Petar Pustički 21573198157</t>
  </si>
  <si>
    <t>JN-29/2022 grupa 3</t>
  </si>
  <si>
    <t>Alba digital vl. Katarina Švaljek 40462038680</t>
  </si>
  <si>
    <t>JN-29/2022 grupa 4</t>
  </si>
  <si>
    <t>Feel the voice vl. Goran Paleka 32749555796</t>
  </si>
  <si>
    <t>JN-29/2022 grupa 5</t>
  </si>
  <si>
    <t>F.M.I. d.o.o. 04095595789</t>
  </si>
  <si>
    <t>JN-29/2022 grupa 6</t>
  </si>
  <si>
    <t>Observation film d.o.o. 57170240450</t>
  </si>
  <si>
    <t>Batur vl. Ivan Batur 48992880747</t>
  </si>
  <si>
    <t>JN-53/2022 grupa 1</t>
  </si>
  <si>
    <t>JN-53/2022 grupa 2</t>
  </si>
  <si>
    <t>Elektrobugarija vl.Jurica Bugarija 76157878576</t>
  </si>
  <si>
    <t>JN-53/2022 grupa 3</t>
  </si>
  <si>
    <t>Babić d.o.o. 78594949041</t>
  </si>
  <si>
    <t>JN-53/2022 grupa 4</t>
  </si>
  <si>
    <t>Mraović j.d.o.o. 54216206622</t>
  </si>
  <si>
    <t>JN-53/2022 grupa 5</t>
  </si>
  <si>
    <t>Generalić d.o.o. 01298136282</t>
  </si>
  <si>
    <t>JN-55/2022 grupa 1</t>
  </si>
  <si>
    <t>JN-55/2022 grupa 2</t>
  </si>
  <si>
    <t>Menerga d.o.o. SI77468546</t>
  </si>
  <si>
    <t>JN-55/2022 grupa 3</t>
  </si>
  <si>
    <t>Frigomotors d.o.o. 09191580513</t>
  </si>
  <si>
    <t>JN-55/2022 grupa 4</t>
  </si>
  <si>
    <t>JN-55/2022 grupa 5</t>
  </si>
  <si>
    <t>Hidris inženjering d.o.o. 47700480140</t>
  </si>
  <si>
    <t>RI interijeri vl. Roland Iveljić 79896910620</t>
  </si>
  <si>
    <t>do 31.12.2022 42.625,00 kn</t>
  </si>
  <si>
    <t>JN-57/2022 grupa 1</t>
  </si>
  <si>
    <t>Catus j.d.o.o. 79273920064</t>
  </si>
  <si>
    <t>JN-57/2022 grupa 2</t>
  </si>
  <si>
    <t>JN-57/2022 grupa 3</t>
  </si>
  <si>
    <t>Borovo d.d. 73002202488</t>
  </si>
  <si>
    <t>JN-57/2022 grupa 4</t>
  </si>
  <si>
    <t>Nevico d.o.o. 97367987641</t>
  </si>
  <si>
    <t>JN-147/2022 grupa 1</t>
  </si>
  <si>
    <t>JN-147/2022 grupa 2</t>
  </si>
  <si>
    <t>JN-147/2022 grupa 3</t>
  </si>
  <si>
    <t>Marvin makes you happy vl. Marina Menkadžieva i Vinka Milišić 65801206121</t>
  </si>
  <si>
    <t>Točka j.d.o.o. 18126881755</t>
  </si>
  <si>
    <t>JN-168/2022 grupa 1</t>
  </si>
  <si>
    <t>JN-168/2022 grupa 2</t>
  </si>
  <si>
    <t>Anđelko Šegvić vl. Anđelko Šegvić 07041444378</t>
  </si>
  <si>
    <t>JN-213/2022 grupa 1</t>
  </si>
  <si>
    <t>Podmorje putnička agencija d.o.o. 58394028384</t>
  </si>
  <si>
    <t>JN-213/2022 grupa 2</t>
  </si>
  <si>
    <t>Zadar sub d.o.o. 52139409518</t>
  </si>
  <si>
    <t>JN-213/2022 grupa 3</t>
  </si>
  <si>
    <t>Udruga podvodnih aktivnosti Rostrum Split 25580781314</t>
  </si>
  <si>
    <t>JN-213/2022 grupa 4</t>
  </si>
  <si>
    <t>Ronilački centar Lumbardablue 84943180250</t>
  </si>
  <si>
    <t>JN-213/2022 grupa 5</t>
  </si>
  <si>
    <t>Foka d.o.o. 90724109219</t>
  </si>
  <si>
    <t>postupak u tijeku</t>
  </si>
  <si>
    <t>do 31.12.2019. - 4.314,51         do 31.12.2020. - 51.774,12          do 31.12.2021. - 107.862,75          do 31.12.2022. - 159.636,87</t>
  </si>
  <si>
    <t>do 31.12.2022. 3.325,00 kn</t>
  </si>
  <si>
    <t>do 31.12.2022    28.050,00 kn</t>
  </si>
  <si>
    <t>do 31.12.2022    110.000,00 kn</t>
  </si>
  <si>
    <t>do 31.12.2022   61.875,00 kn</t>
  </si>
  <si>
    <t xml:space="preserve">do 31.12.2021. 70.391,30 kn      do 31.12.2022. 169.329,25 kn </t>
  </si>
  <si>
    <t>JN-08/2022 grupa 1</t>
  </si>
  <si>
    <t>Čazmatrans promet d.o.o. 96107776452</t>
  </si>
  <si>
    <t>JN-08/2022 grupa 2</t>
  </si>
  <si>
    <t>Puntamika line d.o.o. 59164235356</t>
  </si>
  <si>
    <t>JN-08/2022 grupa 3</t>
  </si>
  <si>
    <t>JN-08/2022 grupa 4</t>
  </si>
  <si>
    <t>Autotrans d.o.o. 19819724166</t>
  </si>
  <si>
    <t>JN-08/2022 grupa 5</t>
  </si>
  <si>
    <t>Esco Zadar d.o.o. 04699675274</t>
  </si>
  <si>
    <t>JN-08/2022 grupa 6</t>
  </si>
  <si>
    <t>JN-08/2022 grupa 7</t>
  </si>
  <si>
    <t>PO Josip Knežević 46407365136</t>
  </si>
  <si>
    <t>JN-08/2022 grupa 8</t>
  </si>
  <si>
    <t>Liburnija d.o.o. 03655700167</t>
  </si>
  <si>
    <t>JN-08/2022 grupa 9</t>
  </si>
  <si>
    <t>PO Bili vl. Tomislav Čulina 80827526140</t>
  </si>
  <si>
    <t>JN-08/2022 grupa 10</t>
  </si>
  <si>
    <t>Zemunik d.o.o. 15423512256</t>
  </si>
  <si>
    <t>JN-08/2022 grupa 11</t>
  </si>
  <si>
    <t>Bluemar vl. Zvonimir Trošelj 61402296318</t>
  </si>
  <si>
    <t>JN-08/2022 grupa 12</t>
  </si>
  <si>
    <t>Punta vl. Ivica Ramić 90973926390</t>
  </si>
  <si>
    <t>JN-08/2022 grupa 13</t>
  </si>
  <si>
    <t>Let's go vl. Luka Radošević 07834343391</t>
  </si>
  <si>
    <t>JN-08/2022 grupa 14</t>
  </si>
  <si>
    <t>JN-08/2022 grupa 15</t>
  </si>
  <si>
    <t>Antonio tours vl. Milan Mandičić 00639593688</t>
  </si>
  <si>
    <t>uristička agencija ŠILOTURIST vl. Dragan Brnić 58439980214</t>
  </si>
  <si>
    <t>JN-15/2022 grupa 1</t>
  </si>
  <si>
    <t>JN-15/2022 grupa 2</t>
  </si>
  <si>
    <t>e-tours d.o.o. 11578972258</t>
  </si>
  <si>
    <t>JN-15/2022 grupa 3</t>
  </si>
  <si>
    <t>JN-15/2022 grupa 4</t>
  </si>
  <si>
    <t>Ulix d.o.o. 26561427801</t>
  </si>
  <si>
    <t>JN-15/2022 grupa 5</t>
  </si>
  <si>
    <t>PO Knežević vl. Josip Knežević 46407365136</t>
  </si>
  <si>
    <t>JN-15/2022 grupa 6</t>
  </si>
  <si>
    <t>Hrvatsko društvo pisaca 80804655206</t>
  </si>
  <si>
    <t>JN-15/2022 grupa 7</t>
  </si>
  <si>
    <t xml:space="preserve">HUP Zagreb d.o.o. 66859264899 </t>
  </si>
  <si>
    <t>Algebra d.o.o. 24919984448</t>
  </si>
  <si>
    <t xml:space="preserve">do 31.12.2022. 0,00 kn </t>
  </si>
  <si>
    <t>JN-15/2022 grupa 8</t>
  </si>
  <si>
    <t>Jadrolinija d.d. 38453148181</t>
  </si>
  <si>
    <t>JN-15/2022 grupa 9</t>
  </si>
  <si>
    <t>Jelinak d.o.o. 24608024357</t>
  </si>
  <si>
    <t>JN-15/2022 grupa 10</t>
  </si>
  <si>
    <t>do 31.12.2021. 25.000,00 kn       do 31.12.2022.  55.000,00 kn</t>
  </si>
  <si>
    <t>do 31.12.2022 17.521,25 kn</t>
  </si>
  <si>
    <t>do 31.12.2022 9.639,39 kn</t>
  </si>
  <si>
    <t>do 31.12.2022 5.958,75 kn</t>
  </si>
  <si>
    <t>do 31.12.2022 73.789,38 kn</t>
  </si>
  <si>
    <t>do 31.12.2022 55.802,69 kn</t>
  </si>
  <si>
    <t>do 31.12.2022 64.900,00 kn</t>
  </si>
  <si>
    <t>do 31.12.2022 37.650,05 kn</t>
  </si>
  <si>
    <t>2022/S F21-0045805</t>
  </si>
  <si>
    <t>JN-01/2022 grupa 1</t>
  </si>
  <si>
    <t>JN-01/2022 grupa 2</t>
  </si>
  <si>
    <t>JN-01/2022 grupa 3</t>
  </si>
  <si>
    <t>JN-01/2022 grupa 4</t>
  </si>
  <si>
    <t>Stega tisak d.o.o. 78043520516</t>
  </si>
  <si>
    <t>JN-01/2022 grupa 5</t>
  </si>
  <si>
    <t>Sveučilišna tiskara d.o.o.  72172033323</t>
  </si>
  <si>
    <t>JN-01/2022 grupa 6</t>
  </si>
  <si>
    <t>JN-01/2022 grupa 7</t>
  </si>
  <si>
    <t>Redak d.o.o. 95549017341</t>
  </si>
  <si>
    <t>JN-01/2022 grupa 8</t>
  </si>
  <si>
    <t>Studio HS Internet d.o.o. 29242442582</t>
  </si>
  <si>
    <t>JN-01/2022 grupa 9</t>
  </si>
  <si>
    <t>Artis dizajn d.o.o. 73869123685</t>
  </si>
  <si>
    <t>JN-01/2022 grupa 10</t>
  </si>
  <si>
    <t>Vjesnik d.d. 83180487843</t>
  </si>
  <si>
    <t>Kerschoffset d.o.o. 84934386922</t>
  </si>
  <si>
    <t>JN-01/2022 grupa 11</t>
  </si>
  <si>
    <t>JN-01/2022 grupa 12</t>
  </si>
  <si>
    <t>Hoba vl. Mladen Košta 57492396370</t>
  </si>
  <si>
    <t>JN-01/2022 grupa 13</t>
  </si>
  <si>
    <t>D.S.M. Grafika d.o.o.  02475113452</t>
  </si>
  <si>
    <t>JN-01/2022 grupa 14</t>
  </si>
  <si>
    <t>Studio moderna d.o.o. 56085753994</t>
  </si>
  <si>
    <t>JN-01/2022 grupa 15</t>
  </si>
  <si>
    <t>Facol design d.o.o. 11650464521</t>
  </si>
  <si>
    <t>do 31.12.2022 7.200 kn</t>
  </si>
  <si>
    <t>do 31.12.2022 15.312,50 kn</t>
  </si>
  <si>
    <t>Nasadi d.o.o. 76576861981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</si>
</sst>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1A]dd\.mm\.yyyy"/>
    <numFmt numFmtId="165" formatCode="[$-1041A]#,##0.00;\-\ #,##0.00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7"/>
      <color rgb="FF000000"/>
      <name val="Arial"/>
      <family val="2"/>
    </font>
    <font>
      <sz val="7"/>
      <name val="Arial"/>
      <family val="2"/>
    </font>
    <font>
      <b/>
      <sz val="7"/>
      <color rgb="FF00000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7CEFA"/>
        <bgColor rgb="FF87CEFA"/>
      </patternFill>
    </fill>
    <fill>
      <patternFill patternType="solid">
        <fgColor rgb="FFDCDCDC"/>
        <bgColor rgb="FFDCDCDC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530">
    <xf numFmtId="0" fontId="1" fillId="0" borderId="0" xfId="0" applyFont="1" applyFill="1" applyBorder="1"/>
    <xf numFmtId="0" fontId="3" fillId="2" borderId="1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horizontal="center" vertical="top" wrapText="1" readingOrder="1"/>
    </xf>
    <xf numFmtId="164" fontId="4" fillId="0" borderId="1" xfId="0" applyNumberFormat="1" applyFont="1" applyFill="1" applyBorder="1" applyAlignment="1">
      <alignment horizontal="center" vertical="top" wrapText="1" readingOrder="1"/>
    </xf>
    <xf numFmtId="165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4" fontId="1" fillId="0" borderId="0" xfId="0" applyNumberFormat="1" applyFont="1" applyFill="1" applyBorder="1"/>
    <xf numFmtId="4" fontId="3" fillId="2" borderId="1" xfId="0" applyNumberFormat="1" applyFont="1" applyFill="1" applyBorder="1" applyAlignment="1">
      <alignment horizontal="center" vertical="top" wrapText="1" readingOrder="1"/>
    </xf>
    <xf numFmtId="4" fontId="4" fillId="0" borderId="1" xfId="0" applyNumberFormat="1" applyFont="1" applyFill="1" applyBorder="1" applyAlignment="1">
      <alignment vertical="top" wrapText="1" readingOrder="1"/>
    </xf>
    <xf numFmtId="0" fontId="8" fillId="0" borderId="1" xfId="0" applyNumberFormat="1" applyFont="1" applyFill="1" applyBorder="1" applyAlignment="1">
      <alignment vertical="top" wrapText="1" readingOrder="1"/>
    </xf>
    <xf numFmtId="0" fontId="8" fillId="0" borderId="1" xfId="0" applyNumberFormat="1" applyFont="1" applyFill="1" applyBorder="1" applyAlignment="1">
      <alignment horizontal="center" vertical="top" wrapText="1" readingOrder="1"/>
    </xf>
    <xf numFmtId="164" fontId="8" fillId="0" borderId="1" xfId="0" applyNumberFormat="1" applyFont="1" applyFill="1" applyBorder="1" applyAlignment="1">
      <alignment horizontal="center" vertical="top" wrapText="1" readingOrder="1"/>
    </xf>
    <xf numFmtId="0" fontId="9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14" fontId="9" fillId="0" borderId="1" xfId="0" applyNumberFormat="1" applyFont="1" applyFill="1" applyBorder="1" applyAlignment="1">
      <alignment vertical="top" wrapText="1" readingOrder="1"/>
    </xf>
    <xf numFmtId="14" fontId="8" fillId="0" borderId="1" xfId="0" applyNumberFormat="1" applyFont="1" applyFill="1" applyBorder="1" applyAlignment="1">
      <alignment horizontal="left" vertical="top" wrapText="1" readingOrder="1"/>
    </xf>
    <xf numFmtId="0" fontId="4" fillId="0" borderId="1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 vertical="top" wrapText="1" readingOrder="1"/>
    </xf>
    <xf numFmtId="0" fontId="8" fillId="0" borderId="1" xfId="0" applyNumberFormat="1" applyFont="1" applyFill="1" applyBorder="1" applyAlignment="1">
      <alignment horizontal="left" vertical="top" wrapText="1" readingOrder="1"/>
    </xf>
    <xf numFmtId="14" fontId="4" fillId="0" borderId="1" xfId="0" applyNumberFormat="1" applyFont="1" applyFill="1" applyBorder="1" applyAlignment="1">
      <alignment horizontal="left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14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49" fontId="4" fillId="0" borderId="1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1" applyNumberFormat="1" applyFont="1" applyFill="1" applyBorder="1" applyAlignment="1">
      <alignment vertical="top" wrapText="1" readingOrder="1"/>
    </xf>
    <xf numFmtId="0" fontId="4" fillId="0" borderId="1" xfId="1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164" fontId="8" fillId="0" borderId="1" xfId="0" applyNumberFormat="1" applyFont="1" applyFill="1" applyBorder="1" applyAlignment="1">
      <alignment vertical="top" wrapText="1" readingOrder="1"/>
    </xf>
    <xf numFmtId="164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165" fontId="4" fillId="0" borderId="1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1" fillId="0" borderId="2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164" fontId="4" fillId="0" borderId="1" xfId="0" applyNumberFormat="1" applyFont="1" applyFill="1" applyBorder="1" applyAlignment="1">
      <alignment horizontal="left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9" fillId="0" borderId="1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4" fillId="4" borderId="1" xfId="0" applyNumberFormat="1" applyFont="1" applyFill="1" applyBorder="1" applyAlignment="1">
      <alignment vertical="top" wrapText="1" readingOrder="1"/>
    </xf>
    <xf numFmtId="0" fontId="9" fillId="4" borderId="1" xfId="0" applyNumberFormat="1" applyFont="1" applyFill="1" applyBorder="1" applyAlignment="1">
      <alignment vertical="top" wrapText="1" readingOrder="1"/>
    </xf>
    <xf numFmtId="0" fontId="8" fillId="4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3" xfId="0" applyNumberFormat="1" applyFont="1" applyFill="1" applyBorder="1" applyAlignment="1">
      <alignment horizontal="left" vertical="top" wrapText="1" readingOrder="1"/>
    </xf>
    <xf numFmtId="0" fontId="4" fillId="0" borderId="2" xfId="0" applyNumberFormat="1" applyFont="1" applyFill="1" applyBorder="1" applyAlignment="1">
      <alignment horizontal="left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5" fillId="3" borderId="4" xfId="0" applyNumberFormat="1" applyFont="1" applyFill="1" applyBorder="1" applyAlignment="1">
      <alignment vertical="center" wrapText="1" readingOrder="1"/>
    </xf>
    <xf numFmtId="0" fontId="1" fillId="0" borderId="0" xfId="0" applyFont="1" applyFill="1" applyBorder="1"/>
    <xf numFmtId="0" fontId="7" fillId="0" borderId="0" xfId="0" applyNumberFormat="1" applyFont="1" applyFill="1" applyBorder="1" applyAlignment="1">
      <alignment horizontal="left" vertical="top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6" fillId="0" borderId="0" xfId="0" applyNumberFormat="1" applyFont="1" applyFill="1" applyBorder="1" applyAlignment="1">
      <alignment horizontal="left" vertical="top" wrapText="1" readingOrder="1"/>
    </xf>
    <xf numFmtId="0" fontId="3" fillId="2" borderId="1" xfId="0" applyNumberFormat="1" applyFont="1" applyFill="1" applyBorder="1" applyAlignment="1">
      <alignment horizontal="center" vertical="top" wrapText="1" readingOrder="1"/>
    </xf>
  </cellXfs>
  <cellStyles count="3">
    <cellStyle name="Normal" xfId="1"/>
    <cellStyle name="Normal 2" xfId="2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7CEFA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perica1/University%20of%20Zadar/Ured%20za%20javnu%20nabavu%20-%20Documents/Radno/Plan%20nabave%202021/1.%20Izmjene%20%20i%20dopune%20Plan%20nabave%20za%202021%20g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Otvoreni postupak</v>
          </cell>
          <cell r="B1" t="str">
            <v>DA</v>
          </cell>
          <cell r="C1" t="str">
            <v>Ugovor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C2" t="str">
            <v>Okvirni sporazum</v>
          </cell>
          <cell r="E2" t="str">
            <v>Rezervirani ugovor</v>
          </cell>
        </row>
        <row r="3">
          <cell r="A3" t="str">
            <v>Pregovarački postupak s prethodnom objavom</v>
          </cell>
          <cell r="C3" t="str">
            <v>Narudžbenica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582"/>
  <sheetViews>
    <sheetView showGridLines="0" tabSelected="1" topLeftCell="A13" zoomScale="120" zoomScaleNormal="120" workbookViewId="0">
      <pane xSplit="10140" ySplit="1800" topLeftCell="H305" activePane="bottomRight"/>
      <selection activeCell="C70" sqref="C70"/>
      <selection pane="topRight" activeCell="H13" sqref="H1:H1048576"/>
      <selection pane="bottomLeft" activeCell="B309" sqref="B309"/>
      <selection pane="bottomRight" activeCell="Q309" sqref="Q309"/>
    </sheetView>
  </sheetViews>
  <sheetFormatPr defaultRowHeight="15" x14ac:dyDescent="0.25"/>
  <cols>
    <col min="1" max="1" width="0.28515625" customWidth="1"/>
    <col min="2" max="2" width="13.42578125" customWidth="1"/>
    <col min="3" max="3" width="17.5703125" customWidth="1"/>
    <col min="4" max="4" width="8.28515625" customWidth="1"/>
    <col min="5" max="5" width="13.42578125" customWidth="1"/>
    <col min="6" max="6" width="11.42578125" customWidth="1"/>
    <col min="7" max="7" width="11.85546875" customWidth="1"/>
    <col min="8" max="8" width="11.42578125" customWidth="1"/>
    <col min="9" max="9" width="9.140625" customWidth="1"/>
    <col min="10" max="10" width="9.5703125" customWidth="1"/>
    <col min="11" max="11" width="11.85546875" customWidth="1"/>
    <col min="12" max="12" width="8.85546875" customWidth="1"/>
    <col min="13" max="13" width="10.42578125" customWidth="1"/>
    <col min="14" max="14" width="9.5703125" customWidth="1"/>
    <col min="15" max="15" width="11.85546875" customWidth="1"/>
    <col min="16" max="16" width="9.42578125" style="19" customWidth="1"/>
    <col min="17" max="17" width="10.28515625" style="7" customWidth="1"/>
    <col min="18" max="18" width="17.7109375" customWidth="1"/>
    <col min="19" max="19" width="3.85546875" customWidth="1"/>
    <col min="20" max="20" width="15.28515625" customWidth="1"/>
    <col min="21" max="21" width="8.42578125" customWidth="1"/>
    <col min="22" max="22" width="0" hidden="1" customWidth="1"/>
  </cols>
  <sheetData>
    <row r="1" spans="2:21" ht="5.65" customHeight="1" x14ac:dyDescent="0.25"/>
    <row r="2" spans="2:21" ht="2.85" customHeight="1" x14ac:dyDescent="0.25">
      <c r="B2" s="525"/>
    </row>
    <row r="3" spans="2:21" ht="17.100000000000001" customHeight="1" x14ac:dyDescent="0.25">
      <c r="B3" s="525"/>
      <c r="C3" s="526" t="s">
        <v>268</v>
      </c>
      <c r="D3" s="525"/>
      <c r="E3" s="525"/>
      <c r="F3" s="525"/>
      <c r="G3" s="525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525"/>
    </row>
    <row r="4" spans="2:21" ht="0.95" customHeight="1" x14ac:dyDescent="0.25">
      <c r="B4" s="525"/>
    </row>
    <row r="5" spans="2:21" ht="4.1500000000000004" customHeight="1" x14ac:dyDescent="0.25"/>
    <row r="6" spans="2:21" ht="12.75" customHeight="1" x14ac:dyDescent="0.25"/>
    <row r="7" spans="2:21" ht="17.100000000000001" customHeight="1" x14ac:dyDescent="0.25">
      <c r="B7" s="527" t="s">
        <v>0</v>
      </c>
      <c r="C7" s="525"/>
      <c r="D7" s="525"/>
      <c r="E7" s="525"/>
      <c r="F7" s="525"/>
      <c r="G7" s="525"/>
      <c r="H7" s="525"/>
      <c r="I7" s="525"/>
      <c r="J7" s="525"/>
      <c r="K7" s="525"/>
      <c r="L7" s="525"/>
      <c r="M7" s="525"/>
      <c r="N7" s="525"/>
      <c r="O7" s="525"/>
      <c r="P7" s="525"/>
      <c r="Q7" s="525"/>
      <c r="R7" s="525"/>
      <c r="S7" s="525"/>
    </row>
    <row r="8" spans="2:21" ht="5.0999999999999996" customHeight="1" x14ac:dyDescent="0.25"/>
    <row r="9" spans="2:21" ht="17.100000000000001" customHeight="1" x14ac:dyDescent="0.25">
      <c r="B9" s="528" t="s">
        <v>58</v>
      </c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  <c r="R9" s="525"/>
      <c r="S9" s="525"/>
    </row>
    <row r="10" spans="2:21" ht="3.95" customHeight="1" x14ac:dyDescent="0.25"/>
    <row r="11" spans="2:21" ht="17.100000000000001" customHeight="1" x14ac:dyDescent="0.25">
      <c r="B11" s="528" t="s">
        <v>59</v>
      </c>
      <c r="C11" s="525"/>
      <c r="D11" s="525"/>
      <c r="E11" s="525"/>
      <c r="F11" s="525"/>
      <c r="G11" s="525"/>
      <c r="H11" s="525"/>
      <c r="I11" s="525"/>
      <c r="J11" s="525"/>
      <c r="K11" s="525"/>
      <c r="L11" s="525"/>
      <c r="M11" s="525"/>
      <c r="N11" s="525"/>
      <c r="O11" s="525"/>
      <c r="P11" s="525"/>
      <c r="Q11" s="525"/>
      <c r="R11" s="525"/>
      <c r="S11" s="525"/>
    </row>
    <row r="12" spans="2:21" ht="18.95" customHeight="1" x14ac:dyDescent="0.25"/>
    <row r="13" spans="2:21" x14ac:dyDescent="0.25">
      <c r="B13" s="1" t="s">
        <v>1</v>
      </c>
      <c r="C13" s="1" t="s">
        <v>2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  <c r="J13" s="1" t="s">
        <v>9</v>
      </c>
      <c r="K13" s="1" t="s">
        <v>10</v>
      </c>
      <c r="L13" s="1" t="s">
        <v>11</v>
      </c>
      <c r="M13" s="1" t="s">
        <v>12</v>
      </c>
      <c r="N13" s="1" t="s">
        <v>13</v>
      </c>
      <c r="O13" s="1" t="s">
        <v>14</v>
      </c>
      <c r="P13" s="20" t="s">
        <v>15</v>
      </c>
      <c r="Q13" s="8" t="s">
        <v>16</v>
      </c>
      <c r="R13" s="1" t="s">
        <v>17</v>
      </c>
      <c r="S13" s="529" t="s">
        <v>18</v>
      </c>
      <c r="T13" s="522"/>
      <c r="U13" s="1" t="s">
        <v>19</v>
      </c>
    </row>
    <row r="14" spans="2:21" ht="45" x14ac:dyDescent="0.25">
      <c r="B14" s="1" t="s">
        <v>20</v>
      </c>
      <c r="C14" s="1" t="s">
        <v>21</v>
      </c>
      <c r="D14" s="1" t="s">
        <v>22</v>
      </c>
      <c r="E14" s="1" t="s">
        <v>23</v>
      </c>
      <c r="F14" s="1" t="s">
        <v>24</v>
      </c>
      <c r="G14" s="1" t="s">
        <v>25</v>
      </c>
      <c r="H14" s="1" t="s">
        <v>26</v>
      </c>
      <c r="I14" s="1" t="s">
        <v>27</v>
      </c>
      <c r="J14" s="1" t="s">
        <v>28</v>
      </c>
      <c r="K14" s="1" t="s">
        <v>29</v>
      </c>
      <c r="L14" s="1" t="s">
        <v>30</v>
      </c>
      <c r="M14" s="1" t="s">
        <v>31</v>
      </c>
      <c r="N14" s="1" t="s">
        <v>32</v>
      </c>
      <c r="O14" s="1" t="s">
        <v>33</v>
      </c>
      <c r="P14" s="20" t="s">
        <v>34</v>
      </c>
      <c r="Q14" s="8" t="s">
        <v>35</v>
      </c>
      <c r="R14" s="1" t="s">
        <v>36</v>
      </c>
      <c r="S14" s="529" t="s">
        <v>37</v>
      </c>
      <c r="T14" s="522"/>
      <c r="U14" s="1" t="s">
        <v>38</v>
      </c>
    </row>
    <row r="15" spans="2:21" s="52" customFormat="1" ht="37.5" customHeight="1" x14ac:dyDescent="0.25">
      <c r="B15" s="53" t="s">
        <v>227</v>
      </c>
      <c r="C15" s="53" t="s">
        <v>228</v>
      </c>
      <c r="D15" s="54" t="s">
        <v>229</v>
      </c>
      <c r="E15" s="51" t="s">
        <v>230</v>
      </c>
      <c r="F15" s="51" t="s">
        <v>43</v>
      </c>
      <c r="G15" s="51" t="s">
        <v>231</v>
      </c>
      <c r="H15" s="51"/>
      <c r="I15" s="3">
        <v>43794</v>
      </c>
      <c r="J15" s="2" t="s">
        <v>232</v>
      </c>
      <c r="K15" s="51" t="s">
        <v>233</v>
      </c>
      <c r="L15" s="4">
        <v>167169.60000000001</v>
      </c>
      <c r="M15" s="4">
        <v>39926.519999999997</v>
      </c>
      <c r="N15" s="4">
        <v>207096.12</v>
      </c>
      <c r="O15" s="2" t="s">
        <v>208</v>
      </c>
      <c r="P15" s="25"/>
      <c r="Q15" s="9"/>
      <c r="R15" s="51" t="s">
        <v>40</v>
      </c>
      <c r="S15" s="521" t="s">
        <v>1405</v>
      </c>
      <c r="T15" s="522"/>
      <c r="U15" s="3"/>
    </row>
    <row r="16" spans="2:21" s="81" customFormat="1" ht="27" x14ac:dyDescent="0.25">
      <c r="B16" s="494" t="s">
        <v>73</v>
      </c>
      <c r="C16" s="78" t="s">
        <v>74</v>
      </c>
      <c r="D16" s="2" t="s">
        <v>75</v>
      </c>
      <c r="E16" s="78" t="s">
        <v>76</v>
      </c>
      <c r="F16" s="78" t="s">
        <v>43</v>
      </c>
      <c r="G16" s="78" t="s">
        <v>77</v>
      </c>
      <c r="H16" s="78"/>
      <c r="I16" s="2" t="s">
        <v>78</v>
      </c>
      <c r="J16" s="2" t="str">
        <f t="shared" ref="J16:J21" si="0">B16</f>
        <v>MV-06/2020</v>
      </c>
      <c r="K16" s="78" t="s">
        <v>79</v>
      </c>
      <c r="L16" s="4">
        <v>282068.40000000002</v>
      </c>
      <c r="M16" s="4">
        <f t="shared" ref="M16" si="1">L16*25/100</f>
        <v>70517.100000000006</v>
      </c>
      <c r="N16" s="4">
        <f t="shared" ref="N16" si="2">L16+M16</f>
        <v>352585.5</v>
      </c>
      <c r="O16" s="2" t="s">
        <v>208</v>
      </c>
      <c r="P16" s="18"/>
      <c r="Q16" s="9"/>
      <c r="R16" s="78"/>
      <c r="S16" s="521" t="s">
        <v>1410</v>
      </c>
      <c r="T16" s="522"/>
      <c r="U16" s="3"/>
    </row>
    <row r="17" spans="2:23" s="14" customFormat="1" ht="18" x14ac:dyDescent="0.25">
      <c r="B17" s="13" t="s">
        <v>192</v>
      </c>
      <c r="C17" s="35" t="s">
        <v>193</v>
      </c>
      <c r="D17" s="2" t="s">
        <v>194</v>
      </c>
      <c r="E17" s="35"/>
      <c r="F17" s="35" t="s">
        <v>39</v>
      </c>
      <c r="G17" s="35" t="s">
        <v>195</v>
      </c>
      <c r="H17" s="35"/>
      <c r="I17" s="3">
        <v>43948</v>
      </c>
      <c r="J17" s="27" t="str">
        <f t="shared" si="0"/>
        <v>JN-117/2020</v>
      </c>
      <c r="K17" s="25">
        <v>44678</v>
      </c>
      <c r="L17" s="4">
        <v>19200</v>
      </c>
      <c r="M17" s="4">
        <f>L17*25/100</f>
        <v>4800</v>
      </c>
      <c r="N17" s="4">
        <f t="shared" ref="N17" si="3">L17+M17</f>
        <v>24000</v>
      </c>
      <c r="O17" s="2" t="s">
        <v>208</v>
      </c>
      <c r="P17" s="22">
        <f>K17</f>
        <v>44678</v>
      </c>
      <c r="Q17" s="9">
        <v>30114.19</v>
      </c>
      <c r="R17" s="35"/>
      <c r="S17" s="521"/>
      <c r="T17" s="522"/>
      <c r="U17" s="3"/>
    </row>
    <row r="18" spans="2:23" s="14" customFormat="1" ht="36" x14ac:dyDescent="0.25">
      <c r="B18" s="60" t="s">
        <v>240</v>
      </c>
      <c r="C18" s="10" t="s">
        <v>109</v>
      </c>
      <c r="D18" s="11" t="s">
        <v>110</v>
      </c>
      <c r="E18" s="15"/>
      <c r="F18" s="60" t="s">
        <v>39</v>
      </c>
      <c r="G18" s="60" t="s">
        <v>210</v>
      </c>
      <c r="H18" s="60"/>
      <c r="I18" s="12">
        <v>44529</v>
      </c>
      <c r="J18" s="2" t="str">
        <f t="shared" si="0"/>
        <v>JN-10/2021 grupa 1</v>
      </c>
      <c r="K18" s="16">
        <v>44926</v>
      </c>
      <c r="L18" s="4">
        <v>15800</v>
      </c>
      <c r="M18" s="4">
        <f t="shared" ref="M18:M21" si="4">L18*25/100</f>
        <v>3950</v>
      </c>
      <c r="N18" s="4">
        <f t="shared" ref="N18:N21" si="5">L18+M18</f>
        <v>19750</v>
      </c>
      <c r="O18" s="2" t="s">
        <v>208</v>
      </c>
      <c r="P18" s="17">
        <f>K18</f>
        <v>44926</v>
      </c>
      <c r="Q18" s="9">
        <f>N18</f>
        <v>19750</v>
      </c>
      <c r="R18" s="15"/>
      <c r="S18" s="521"/>
      <c r="T18" s="522"/>
      <c r="U18" s="3"/>
    </row>
    <row r="19" spans="2:23" s="61" customFormat="1" ht="36" x14ac:dyDescent="0.25">
      <c r="B19" s="60" t="s">
        <v>241</v>
      </c>
      <c r="C19" s="10" t="s">
        <v>109</v>
      </c>
      <c r="D19" s="11" t="s">
        <v>110</v>
      </c>
      <c r="E19" s="60"/>
      <c r="F19" s="60" t="s">
        <v>39</v>
      </c>
      <c r="G19" s="10" t="s">
        <v>45</v>
      </c>
      <c r="H19" s="60"/>
      <c r="I19" s="12">
        <v>44529</v>
      </c>
      <c r="J19" s="2" t="str">
        <f t="shared" si="0"/>
        <v>JN-10/2021 grupa 2</v>
      </c>
      <c r="K19" s="16">
        <v>44926</v>
      </c>
      <c r="L19" s="4">
        <v>17150</v>
      </c>
      <c r="M19" s="4">
        <f t="shared" si="4"/>
        <v>4287.5</v>
      </c>
      <c r="N19" s="4">
        <f t="shared" si="5"/>
        <v>21437.5</v>
      </c>
      <c r="O19" s="2" t="s">
        <v>208</v>
      </c>
      <c r="P19" s="17">
        <f>K19</f>
        <v>44926</v>
      </c>
      <c r="Q19" s="9">
        <v>10500</v>
      </c>
      <c r="R19" s="60"/>
      <c r="S19" s="521"/>
      <c r="T19" s="522"/>
      <c r="U19" s="3"/>
    </row>
    <row r="20" spans="2:23" s="61" customFormat="1" ht="36" x14ac:dyDescent="0.25">
      <c r="B20" s="60" t="s">
        <v>242</v>
      </c>
      <c r="C20" s="10" t="s">
        <v>109</v>
      </c>
      <c r="D20" s="11" t="s">
        <v>110</v>
      </c>
      <c r="E20" s="60"/>
      <c r="F20" s="60" t="s">
        <v>39</v>
      </c>
      <c r="G20" s="10" t="s">
        <v>45</v>
      </c>
      <c r="H20" s="60"/>
      <c r="I20" s="12">
        <v>44529</v>
      </c>
      <c r="J20" s="2" t="str">
        <f t="shared" si="0"/>
        <v>JN-10/2021 grupa 3</v>
      </c>
      <c r="K20" s="16">
        <v>44926</v>
      </c>
      <c r="L20" s="4">
        <v>21190</v>
      </c>
      <c r="M20" s="4">
        <f t="shared" si="4"/>
        <v>5297.5</v>
      </c>
      <c r="N20" s="4">
        <f t="shared" si="5"/>
        <v>26487.5</v>
      </c>
      <c r="O20" s="2" t="s">
        <v>208</v>
      </c>
      <c r="P20" s="17">
        <f>K20</f>
        <v>44926</v>
      </c>
      <c r="Q20" s="9">
        <v>16300</v>
      </c>
      <c r="R20" s="60"/>
      <c r="S20" s="521"/>
      <c r="T20" s="522"/>
      <c r="U20" s="3"/>
    </row>
    <row r="21" spans="2:23" s="61" customFormat="1" ht="36" x14ac:dyDescent="0.25">
      <c r="B21" s="60" t="s">
        <v>243</v>
      </c>
      <c r="C21" s="10" t="s">
        <v>109</v>
      </c>
      <c r="D21" s="11" t="s">
        <v>110</v>
      </c>
      <c r="E21" s="60"/>
      <c r="F21" s="60" t="s">
        <v>39</v>
      </c>
      <c r="G21" s="10" t="s">
        <v>45</v>
      </c>
      <c r="H21" s="60"/>
      <c r="I21" s="12">
        <v>44529</v>
      </c>
      <c r="J21" s="2" t="str">
        <f t="shared" si="0"/>
        <v>JN-10/2021 grupa 4</v>
      </c>
      <c r="K21" s="16">
        <v>44926</v>
      </c>
      <c r="L21" s="4">
        <v>30600</v>
      </c>
      <c r="M21" s="4">
        <f t="shared" si="4"/>
        <v>7650</v>
      </c>
      <c r="N21" s="4">
        <f t="shared" si="5"/>
        <v>38250</v>
      </c>
      <c r="O21" s="2" t="s">
        <v>208</v>
      </c>
      <c r="P21" s="17">
        <f>K21</f>
        <v>44926</v>
      </c>
      <c r="Q21" s="9">
        <v>21250</v>
      </c>
      <c r="R21" s="60"/>
      <c r="S21" s="521"/>
      <c r="T21" s="522"/>
      <c r="U21" s="3"/>
    </row>
    <row r="22" spans="2:23" s="5" customFormat="1" ht="27" customHeight="1" x14ac:dyDescent="0.25">
      <c r="B22" s="511" t="s">
        <v>111</v>
      </c>
      <c r="C22" s="10" t="s">
        <v>44</v>
      </c>
      <c r="D22" s="11" t="s">
        <v>112</v>
      </c>
      <c r="E22" s="15"/>
      <c r="F22" s="84" t="s">
        <v>39</v>
      </c>
      <c r="G22" s="10"/>
      <c r="H22" s="15"/>
      <c r="I22" s="12"/>
      <c r="J22" s="2"/>
      <c r="K22" s="13"/>
      <c r="L22" s="4"/>
      <c r="M22" s="4"/>
      <c r="N22" s="4"/>
      <c r="O22" s="2"/>
      <c r="P22" s="21"/>
      <c r="Q22" s="9"/>
      <c r="R22" s="15"/>
      <c r="S22" s="521"/>
      <c r="T22" s="522"/>
      <c r="U22" s="3"/>
      <c r="V22" s="14"/>
      <c r="W22" s="14"/>
    </row>
    <row r="23" spans="2:23" s="67" customFormat="1" ht="27" customHeight="1" x14ac:dyDescent="0.25">
      <c r="B23" s="66" t="s">
        <v>256</v>
      </c>
      <c r="C23" s="66" t="s">
        <v>119</v>
      </c>
      <c r="D23" s="2" t="s">
        <v>118</v>
      </c>
      <c r="E23" s="66"/>
      <c r="F23" s="66" t="s">
        <v>39</v>
      </c>
      <c r="G23" s="66" t="s">
        <v>167</v>
      </c>
      <c r="H23" s="66"/>
      <c r="I23" s="12">
        <v>44540</v>
      </c>
      <c r="J23" s="2" t="str">
        <f t="shared" ref="J23:J33" si="6">B23</f>
        <v>JN-16/2021 grupa 1</v>
      </c>
      <c r="K23" s="16">
        <v>44926</v>
      </c>
      <c r="L23" s="4">
        <v>41000</v>
      </c>
      <c r="M23" s="4">
        <f t="shared" ref="M23:M25" si="7">L23*25/100</f>
        <v>10250</v>
      </c>
      <c r="N23" s="4">
        <f t="shared" ref="N23" si="8">L23+M23</f>
        <v>51250</v>
      </c>
      <c r="O23" s="2" t="s">
        <v>208</v>
      </c>
      <c r="P23" s="17">
        <v>44925</v>
      </c>
      <c r="Q23" s="9">
        <v>34200</v>
      </c>
      <c r="R23" s="70"/>
      <c r="S23" s="521"/>
      <c r="T23" s="522"/>
      <c r="U23" s="3"/>
    </row>
    <row r="24" spans="2:23" s="14" customFormat="1" ht="27" customHeight="1" x14ac:dyDescent="0.25">
      <c r="B24" s="15" t="s">
        <v>255</v>
      </c>
      <c r="C24" s="15" t="s">
        <v>119</v>
      </c>
      <c r="D24" s="2" t="s">
        <v>118</v>
      </c>
      <c r="E24" s="15"/>
      <c r="F24" s="66" t="s">
        <v>39</v>
      </c>
      <c r="G24" s="66" t="s">
        <v>254</v>
      </c>
      <c r="H24" s="66"/>
      <c r="I24" s="12">
        <v>44540</v>
      </c>
      <c r="J24" s="2" t="str">
        <f t="shared" si="6"/>
        <v>JN-16/2021 grupa 2</v>
      </c>
      <c r="K24" s="16">
        <v>44926</v>
      </c>
      <c r="L24" s="4">
        <v>10000</v>
      </c>
      <c r="M24" s="4">
        <f t="shared" si="7"/>
        <v>2500</v>
      </c>
      <c r="N24" s="4">
        <f t="shared" ref="N24" si="9">L24+M24</f>
        <v>12500</v>
      </c>
      <c r="O24" s="2" t="s">
        <v>208</v>
      </c>
      <c r="P24" s="17">
        <v>44886</v>
      </c>
      <c r="Q24" s="9">
        <v>12080</v>
      </c>
      <c r="R24" s="66" t="s">
        <v>40</v>
      </c>
      <c r="S24" s="521"/>
      <c r="T24" s="522"/>
      <c r="U24" s="3"/>
    </row>
    <row r="25" spans="2:23" s="14" customFormat="1" ht="27" customHeight="1" x14ac:dyDescent="0.25">
      <c r="B25" s="36" t="s">
        <v>197</v>
      </c>
      <c r="C25" s="10" t="s">
        <v>55</v>
      </c>
      <c r="D25" s="11" t="s">
        <v>70</v>
      </c>
      <c r="E25" s="36" t="s">
        <v>19</v>
      </c>
      <c r="F25" s="36" t="s">
        <v>39</v>
      </c>
      <c r="G25" s="10" t="s">
        <v>71</v>
      </c>
      <c r="H25" s="36"/>
      <c r="I25" s="3">
        <v>44384</v>
      </c>
      <c r="J25" s="2" t="str">
        <f t="shared" si="6"/>
        <v>JN-17/2021 grupa 4</v>
      </c>
      <c r="K25" s="16">
        <v>44446</v>
      </c>
      <c r="L25" s="4">
        <v>800</v>
      </c>
      <c r="M25" s="4">
        <f t="shared" si="7"/>
        <v>200</v>
      </c>
      <c r="N25" s="4">
        <f t="shared" ref="N25:N26" si="10">L25+M25</f>
        <v>1000</v>
      </c>
      <c r="O25" s="2" t="s">
        <v>208</v>
      </c>
      <c r="P25" s="17">
        <v>44390</v>
      </c>
      <c r="Q25" s="9">
        <f>N25</f>
        <v>1000</v>
      </c>
      <c r="R25" s="36" t="s">
        <v>40</v>
      </c>
      <c r="S25" s="521"/>
      <c r="T25" s="522"/>
      <c r="U25" s="3"/>
    </row>
    <row r="26" spans="2:23" s="14" customFormat="1" ht="27" customHeight="1" x14ac:dyDescent="0.25">
      <c r="B26" s="15" t="s">
        <v>202</v>
      </c>
      <c r="C26" s="10" t="s">
        <v>120</v>
      </c>
      <c r="D26" s="11" t="s">
        <v>121</v>
      </c>
      <c r="E26" s="15"/>
      <c r="F26" s="39" t="s">
        <v>39</v>
      </c>
      <c r="G26" s="39" t="s">
        <v>204</v>
      </c>
      <c r="H26" s="39"/>
      <c r="I26" s="3">
        <v>44393</v>
      </c>
      <c r="J26" s="2" t="str">
        <f t="shared" si="6"/>
        <v>JN-18/2021 grupa 1</v>
      </c>
      <c r="K26" s="16">
        <v>44758</v>
      </c>
      <c r="L26" s="4">
        <v>132000</v>
      </c>
      <c r="M26" s="4">
        <v>0</v>
      </c>
      <c r="N26" s="4">
        <f t="shared" si="10"/>
        <v>132000</v>
      </c>
      <c r="O26" s="2" t="s">
        <v>208</v>
      </c>
      <c r="P26" s="17">
        <v>44691</v>
      </c>
      <c r="Q26" s="9">
        <v>115500</v>
      </c>
      <c r="R26" s="15"/>
      <c r="S26" s="521"/>
      <c r="T26" s="522"/>
      <c r="U26" s="3"/>
    </row>
    <row r="27" spans="2:23" s="14" customFormat="1" ht="27" customHeight="1" x14ac:dyDescent="0.25">
      <c r="B27" s="39" t="s">
        <v>203</v>
      </c>
      <c r="C27" s="10" t="s">
        <v>120</v>
      </c>
      <c r="D27" s="11" t="s">
        <v>121</v>
      </c>
      <c r="E27" s="39"/>
      <c r="F27" s="43" t="s">
        <v>39</v>
      </c>
      <c r="G27" s="43" t="s">
        <v>207</v>
      </c>
      <c r="H27" s="43"/>
      <c r="I27" s="3">
        <v>44393</v>
      </c>
      <c r="J27" s="2" t="str">
        <f t="shared" si="6"/>
        <v>JN-18/2021 grupa 2</v>
      </c>
      <c r="K27" s="16">
        <v>44758</v>
      </c>
      <c r="L27" s="4">
        <v>1200</v>
      </c>
      <c r="M27" s="4">
        <v>0</v>
      </c>
      <c r="N27" s="4">
        <f t="shared" ref="N27:N28" si="11">L27+M27</f>
        <v>1200</v>
      </c>
      <c r="O27" s="2" t="s">
        <v>208</v>
      </c>
      <c r="P27" s="17"/>
      <c r="Q27" s="9"/>
      <c r="R27" s="39"/>
      <c r="S27" s="521" t="s">
        <v>1251</v>
      </c>
      <c r="T27" s="522"/>
      <c r="U27" s="3"/>
    </row>
    <row r="28" spans="2:23" s="14" customFormat="1" ht="27" customHeight="1" x14ac:dyDescent="0.25">
      <c r="B28" s="15" t="s">
        <v>122</v>
      </c>
      <c r="C28" s="10" t="s">
        <v>46</v>
      </c>
      <c r="D28" s="11" t="s">
        <v>123</v>
      </c>
      <c r="E28" s="15"/>
      <c r="F28" s="45" t="s">
        <v>39</v>
      </c>
      <c r="G28" s="45" t="s">
        <v>209</v>
      </c>
      <c r="H28" s="45"/>
      <c r="I28" s="12">
        <v>44397</v>
      </c>
      <c r="J28" s="2" t="str">
        <f t="shared" si="6"/>
        <v>JN-19/2021</v>
      </c>
      <c r="K28" s="16">
        <v>44772</v>
      </c>
      <c r="L28" s="4">
        <v>143250</v>
      </c>
      <c r="M28" s="4">
        <f>L28*25/100</f>
        <v>35812.5</v>
      </c>
      <c r="N28" s="4">
        <f t="shared" si="11"/>
        <v>179062.5</v>
      </c>
      <c r="O28" s="2" t="s">
        <v>208</v>
      </c>
      <c r="P28" s="17">
        <f>K28</f>
        <v>44772</v>
      </c>
      <c r="Q28" s="9">
        <v>148012.13</v>
      </c>
      <c r="R28" s="45"/>
      <c r="S28" s="521"/>
      <c r="T28" s="522"/>
      <c r="U28" s="3"/>
    </row>
    <row r="29" spans="2:23" s="14" customFormat="1" ht="27" customHeight="1" x14ac:dyDescent="0.25">
      <c r="B29" s="15" t="s">
        <v>124</v>
      </c>
      <c r="C29" s="10" t="s">
        <v>47</v>
      </c>
      <c r="D29" s="11" t="s">
        <v>125</v>
      </c>
      <c r="E29" s="15"/>
      <c r="F29" s="44" t="s">
        <v>39</v>
      </c>
      <c r="G29" s="44" t="s">
        <v>209</v>
      </c>
      <c r="H29" s="44"/>
      <c r="I29" s="12">
        <v>44400</v>
      </c>
      <c r="J29" s="2" t="str">
        <f t="shared" si="6"/>
        <v>JN-20/2021</v>
      </c>
      <c r="K29" s="16">
        <v>44793</v>
      </c>
      <c r="L29" s="4">
        <v>105432.85</v>
      </c>
      <c r="M29" s="4">
        <v>25316.53</v>
      </c>
      <c r="N29" s="4">
        <f t="shared" ref="N29" si="12">L29+M29</f>
        <v>130749.38</v>
      </c>
      <c r="O29" s="2" t="s">
        <v>208</v>
      </c>
      <c r="P29" s="17">
        <f>K29</f>
        <v>44793</v>
      </c>
      <c r="Q29" s="9">
        <v>129477.35</v>
      </c>
      <c r="R29" s="15"/>
      <c r="S29" s="521"/>
      <c r="T29" s="522"/>
      <c r="U29" s="3"/>
    </row>
    <row r="30" spans="2:23" ht="36" x14ac:dyDescent="0.25">
      <c r="B30" s="15" t="s">
        <v>126</v>
      </c>
      <c r="C30" s="10" t="s">
        <v>48</v>
      </c>
      <c r="D30" s="11" t="s">
        <v>127</v>
      </c>
      <c r="E30" s="15"/>
      <c r="F30" s="40" t="s">
        <v>39</v>
      </c>
      <c r="G30" s="40" t="s">
        <v>205</v>
      </c>
      <c r="H30" s="40"/>
      <c r="I30" s="12">
        <v>44391</v>
      </c>
      <c r="J30" s="2" t="str">
        <f t="shared" si="6"/>
        <v>JN-21/2021</v>
      </c>
      <c r="K30" s="16">
        <v>44773</v>
      </c>
      <c r="L30" s="4">
        <v>80000</v>
      </c>
      <c r="M30" s="4">
        <f>L30*25/100</f>
        <v>20000</v>
      </c>
      <c r="N30" s="4">
        <f t="shared" ref="N30" si="13">L30+M30</f>
        <v>100000</v>
      </c>
      <c r="O30" s="2" t="s">
        <v>208</v>
      </c>
      <c r="P30" s="17">
        <f>K30</f>
        <v>44773</v>
      </c>
      <c r="Q30" s="9">
        <v>80950</v>
      </c>
      <c r="R30" s="40" t="s">
        <v>40</v>
      </c>
      <c r="S30" s="521"/>
      <c r="T30" s="522"/>
      <c r="U30" s="3"/>
      <c r="V30" s="14"/>
      <c r="W30" s="14"/>
    </row>
    <row r="31" spans="2:23" ht="36" customHeight="1" x14ac:dyDescent="0.25">
      <c r="B31" s="15" t="s">
        <v>128</v>
      </c>
      <c r="C31" s="10" t="s">
        <v>49</v>
      </c>
      <c r="D31" s="11" t="s">
        <v>129</v>
      </c>
      <c r="E31" s="15"/>
      <c r="F31" s="45" t="s">
        <v>39</v>
      </c>
      <c r="G31" s="15" t="s">
        <v>582</v>
      </c>
      <c r="H31" s="15"/>
      <c r="I31" s="12">
        <v>44392</v>
      </c>
      <c r="J31" s="2" t="str">
        <f t="shared" si="6"/>
        <v>JN-22/2021</v>
      </c>
      <c r="K31" s="16">
        <v>44775</v>
      </c>
      <c r="L31" s="4">
        <v>79800</v>
      </c>
      <c r="M31" s="4">
        <f>L31*25/100</f>
        <v>19950</v>
      </c>
      <c r="N31" s="4">
        <f t="shared" ref="N31" si="14">L31+M31</f>
        <v>99750</v>
      </c>
      <c r="O31" s="2" t="s">
        <v>208</v>
      </c>
      <c r="P31" s="17">
        <v>44763</v>
      </c>
      <c r="Q31" s="9">
        <v>64687.5</v>
      </c>
      <c r="R31" s="15"/>
      <c r="S31" s="521" t="s">
        <v>583</v>
      </c>
      <c r="T31" s="522"/>
      <c r="U31" s="3"/>
      <c r="V31" s="14"/>
      <c r="W31" s="14"/>
    </row>
    <row r="32" spans="2:23" s="14" customFormat="1" ht="36" x14ac:dyDescent="0.25">
      <c r="B32" s="15" t="s">
        <v>130</v>
      </c>
      <c r="C32" s="10" t="s">
        <v>50</v>
      </c>
      <c r="D32" s="11" t="s">
        <v>131</v>
      </c>
      <c r="E32" s="15"/>
      <c r="F32" s="49" t="s">
        <v>39</v>
      </c>
      <c r="G32" s="49" t="s">
        <v>220</v>
      </c>
      <c r="H32" s="49"/>
      <c r="I32" s="12">
        <v>44442</v>
      </c>
      <c r="J32" s="2" t="str">
        <f t="shared" si="6"/>
        <v>JN-23/2021</v>
      </c>
      <c r="K32" s="16">
        <v>44820</v>
      </c>
      <c r="L32" s="4">
        <v>133995.45000000001</v>
      </c>
      <c r="M32" s="4">
        <v>17419.41</v>
      </c>
      <c r="N32" s="4">
        <f t="shared" ref="N32" si="15">L32+M32</f>
        <v>151414.86000000002</v>
      </c>
      <c r="O32" s="2" t="s">
        <v>208</v>
      </c>
      <c r="P32" s="17">
        <v>44820</v>
      </c>
      <c r="Q32" s="9">
        <v>110826.07</v>
      </c>
      <c r="R32" s="15"/>
      <c r="S32" s="521"/>
      <c r="T32" s="522"/>
      <c r="U32" s="3"/>
    </row>
    <row r="33" spans="2:23" s="14" customFormat="1" ht="45" x14ac:dyDescent="0.25">
      <c r="B33" s="15" t="s">
        <v>132</v>
      </c>
      <c r="C33" s="10" t="s">
        <v>52</v>
      </c>
      <c r="D33" s="11" t="s">
        <v>133</v>
      </c>
      <c r="E33" s="15"/>
      <c r="F33" s="23" t="s">
        <v>39</v>
      </c>
      <c r="G33" s="23" t="s">
        <v>152</v>
      </c>
      <c r="H33" s="23"/>
      <c r="I33" s="12">
        <v>44287</v>
      </c>
      <c r="J33" s="2" t="str">
        <f t="shared" si="6"/>
        <v>JN-25/2021</v>
      </c>
      <c r="K33" s="13" t="s">
        <v>153</v>
      </c>
      <c r="L33" s="4">
        <v>132000</v>
      </c>
      <c r="M33" s="4">
        <f>L33*25/100</f>
        <v>33000</v>
      </c>
      <c r="N33" s="4">
        <f t="shared" ref="N33" si="16">L33+M33</f>
        <v>165000</v>
      </c>
      <c r="O33" s="2" t="s">
        <v>208</v>
      </c>
      <c r="P33" s="17">
        <v>44651</v>
      </c>
      <c r="Q33" s="9">
        <v>164250</v>
      </c>
      <c r="R33" s="23" t="s">
        <v>40</v>
      </c>
      <c r="S33" s="521"/>
      <c r="T33" s="522"/>
      <c r="U33" s="3"/>
      <c r="V33"/>
      <c r="W33"/>
    </row>
    <row r="34" spans="2:23" s="14" customFormat="1" ht="27" x14ac:dyDescent="0.25">
      <c r="B34" s="509" t="s">
        <v>134</v>
      </c>
      <c r="C34" s="10" t="s">
        <v>54</v>
      </c>
      <c r="D34" s="11" t="s">
        <v>135</v>
      </c>
      <c r="E34" s="15"/>
      <c r="F34" s="15"/>
      <c r="G34" s="10"/>
      <c r="H34" s="15"/>
      <c r="I34" s="3"/>
      <c r="J34" s="2"/>
      <c r="K34" s="13"/>
      <c r="L34" s="4"/>
      <c r="M34" s="4"/>
      <c r="N34" s="4"/>
      <c r="O34" s="2"/>
      <c r="P34" s="21"/>
      <c r="Q34" s="9"/>
      <c r="R34" s="15"/>
      <c r="S34" s="521"/>
      <c r="T34" s="522"/>
      <c r="U34" s="3"/>
    </row>
    <row r="35" spans="2:23" s="42" customFormat="1" ht="42.75" customHeight="1" x14ac:dyDescent="0.25">
      <c r="B35" s="509" t="s">
        <v>136</v>
      </c>
      <c r="C35" s="10" t="s">
        <v>137</v>
      </c>
      <c r="D35" s="11" t="s">
        <v>138</v>
      </c>
      <c r="E35" s="15"/>
      <c r="F35" s="15"/>
      <c r="G35" s="10"/>
      <c r="H35" s="15"/>
      <c r="I35" s="3"/>
      <c r="J35" s="2"/>
      <c r="K35" s="13"/>
      <c r="L35" s="4"/>
      <c r="M35" s="4"/>
      <c r="N35" s="4"/>
      <c r="O35" s="2"/>
      <c r="P35" s="21"/>
      <c r="Q35" s="9"/>
      <c r="R35" s="15"/>
      <c r="S35" s="521"/>
      <c r="T35" s="522"/>
      <c r="U35" s="3"/>
    </row>
    <row r="36" spans="2:23" s="14" customFormat="1" ht="27" x14ac:dyDescent="0.25">
      <c r="B36" s="10" t="s">
        <v>141</v>
      </c>
      <c r="C36" s="10" t="s">
        <v>142</v>
      </c>
      <c r="D36" s="11" t="s">
        <v>143</v>
      </c>
      <c r="E36" s="15"/>
      <c r="F36" s="46" t="s">
        <v>39</v>
      </c>
      <c r="G36" s="46" t="s">
        <v>210</v>
      </c>
      <c r="H36" s="46"/>
      <c r="I36" s="12">
        <v>44464</v>
      </c>
      <c r="J36" s="2" t="str">
        <f t="shared" ref="J36:J80" si="17">B36</f>
        <v>JN-35/2021</v>
      </c>
      <c r="K36" s="16">
        <v>44828</v>
      </c>
      <c r="L36" s="4">
        <v>68280</v>
      </c>
      <c r="M36" s="4">
        <f>L36*25/100</f>
        <v>17070</v>
      </c>
      <c r="N36" s="4">
        <f t="shared" ref="N36" si="18">L36+M36</f>
        <v>85350</v>
      </c>
      <c r="O36" s="2" t="s">
        <v>208</v>
      </c>
      <c r="P36" s="17">
        <f>K36</f>
        <v>44828</v>
      </c>
      <c r="Q36" s="9">
        <v>40920</v>
      </c>
      <c r="R36" s="46" t="s">
        <v>40</v>
      </c>
      <c r="S36" s="521"/>
      <c r="T36" s="522"/>
      <c r="U36" s="3"/>
    </row>
    <row r="37" spans="2:23" s="14" customFormat="1" ht="27" x14ac:dyDescent="0.25">
      <c r="B37" s="10" t="s">
        <v>144</v>
      </c>
      <c r="C37" s="10" t="s">
        <v>145</v>
      </c>
      <c r="D37" s="11" t="s">
        <v>146</v>
      </c>
      <c r="E37" s="15"/>
      <c r="F37" s="49" t="s">
        <v>39</v>
      </c>
      <c r="G37" s="49" t="s">
        <v>210</v>
      </c>
      <c r="H37" s="49"/>
      <c r="I37" s="12">
        <v>44491</v>
      </c>
      <c r="J37" s="2" t="str">
        <f t="shared" si="17"/>
        <v>JN-36/2021</v>
      </c>
      <c r="K37" s="16">
        <f>I37+365</f>
        <v>44856</v>
      </c>
      <c r="L37" s="4">
        <v>48350</v>
      </c>
      <c r="M37" s="4">
        <v>6285.5</v>
      </c>
      <c r="N37" s="4">
        <f t="shared" ref="N37" si="19">L37+M37</f>
        <v>54635.5</v>
      </c>
      <c r="O37" s="2" t="s">
        <v>208</v>
      </c>
      <c r="P37" s="17">
        <f>K37</f>
        <v>44856</v>
      </c>
      <c r="Q37" s="9">
        <v>2389.9499999999998</v>
      </c>
      <c r="R37" s="15"/>
      <c r="S37" s="521"/>
      <c r="T37" s="522"/>
      <c r="U37" s="3"/>
    </row>
    <row r="38" spans="2:23" s="126" customFormat="1" ht="18" x14ac:dyDescent="0.25">
      <c r="B38" s="125" t="s">
        <v>491</v>
      </c>
      <c r="C38" s="10" t="s">
        <v>147</v>
      </c>
      <c r="D38" s="11" t="s">
        <v>490</v>
      </c>
      <c r="E38" s="125"/>
      <c r="F38" s="125" t="s">
        <v>39</v>
      </c>
      <c r="G38" s="125" t="s">
        <v>492</v>
      </c>
      <c r="H38" s="125"/>
      <c r="I38" s="12">
        <v>44197</v>
      </c>
      <c r="J38" s="2" t="str">
        <f t="shared" si="17"/>
        <v>JN-37/2021 grupa a</v>
      </c>
      <c r="K38" s="16">
        <v>44483</v>
      </c>
      <c r="L38" s="4">
        <v>99053.36</v>
      </c>
      <c r="M38" s="4">
        <f>L38*25/100</f>
        <v>24763.34</v>
      </c>
      <c r="N38" s="4">
        <f t="shared" ref="N38" si="20">L38+M38</f>
        <v>123816.7</v>
      </c>
      <c r="O38" s="2" t="s">
        <v>208</v>
      </c>
      <c r="P38" s="17">
        <f>K38</f>
        <v>44483</v>
      </c>
      <c r="Q38" s="9">
        <f>N38</f>
        <v>123816.7</v>
      </c>
      <c r="R38" s="125"/>
      <c r="S38" s="521"/>
      <c r="T38" s="522"/>
      <c r="U38" s="3"/>
    </row>
    <row r="39" spans="2:23" s="126" customFormat="1" ht="18" x14ac:dyDescent="0.25">
      <c r="B39" s="125" t="s">
        <v>493</v>
      </c>
      <c r="C39" s="10" t="s">
        <v>147</v>
      </c>
      <c r="D39" s="11" t="s">
        <v>490</v>
      </c>
      <c r="E39" s="125"/>
      <c r="F39" s="125" t="s">
        <v>39</v>
      </c>
      <c r="G39" s="125" t="s">
        <v>492</v>
      </c>
      <c r="H39" s="125"/>
      <c r="I39" s="12">
        <v>44484</v>
      </c>
      <c r="J39" s="2" t="str">
        <f t="shared" si="17"/>
        <v>JN-37/2021 grupa b</v>
      </c>
      <c r="K39" s="16">
        <v>44561</v>
      </c>
      <c r="L39" s="4">
        <v>66320</v>
      </c>
      <c r="M39" s="4">
        <f>L39*25/100</f>
        <v>16580</v>
      </c>
      <c r="N39" s="4">
        <f t="shared" ref="N39" si="21">L39+M39</f>
        <v>82900</v>
      </c>
      <c r="O39" s="2" t="s">
        <v>208</v>
      </c>
      <c r="P39" s="17">
        <f>K39</f>
        <v>44561</v>
      </c>
      <c r="Q39" s="9">
        <v>69066.13</v>
      </c>
      <c r="R39" s="125"/>
      <c r="S39" s="521"/>
      <c r="T39" s="522"/>
      <c r="U39" s="3"/>
    </row>
    <row r="40" spans="2:23" s="126" customFormat="1" ht="18" x14ac:dyDescent="0.25">
      <c r="B40" s="125" t="s">
        <v>494</v>
      </c>
      <c r="C40" s="10" t="s">
        <v>147</v>
      </c>
      <c r="D40" s="11" t="s">
        <v>490</v>
      </c>
      <c r="E40" s="125"/>
      <c r="F40" s="125" t="s">
        <v>39</v>
      </c>
      <c r="G40" s="125" t="s">
        <v>492</v>
      </c>
      <c r="H40" s="125"/>
      <c r="I40" s="12">
        <v>44197</v>
      </c>
      <c r="J40" s="2" t="str">
        <f t="shared" si="17"/>
        <v>JN-37/2021 grupa c</v>
      </c>
      <c r="K40" s="16">
        <v>44561</v>
      </c>
      <c r="L40" s="4">
        <v>1090.6600000000001</v>
      </c>
      <c r="M40" s="4">
        <f>L40*25/100</f>
        <v>272.66500000000002</v>
      </c>
      <c r="N40" s="4">
        <f t="shared" ref="N40" si="22">L40+M40</f>
        <v>1363.325</v>
      </c>
      <c r="O40" s="2" t="s">
        <v>208</v>
      </c>
      <c r="P40" s="17">
        <f>K40</f>
        <v>44561</v>
      </c>
      <c r="Q40" s="9">
        <f>N40</f>
        <v>1363.325</v>
      </c>
      <c r="R40" s="125"/>
      <c r="S40" s="521"/>
      <c r="T40" s="522"/>
      <c r="U40" s="3"/>
    </row>
    <row r="41" spans="2:23" s="211" customFormat="1" ht="18" x14ac:dyDescent="0.25">
      <c r="B41" s="210" t="s">
        <v>670</v>
      </c>
      <c r="C41" s="10" t="s">
        <v>671</v>
      </c>
      <c r="D41" s="11" t="s">
        <v>672</v>
      </c>
      <c r="E41" s="210"/>
      <c r="F41" s="210" t="s">
        <v>39</v>
      </c>
      <c r="G41" s="210" t="s">
        <v>673</v>
      </c>
      <c r="H41" s="210"/>
      <c r="I41" s="12">
        <v>44309</v>
      </c>
      <c r="J41" s="2" t="str">
        <f t="shared" si="17"/>
        <v>JN-44/2021</v>
      </c>
      <c r="K41" s="16">
        <v>44742</v>
      </c>
      <c r="L41" s="4">
        <v>118200</v>
      </c>
      <c r="M41" s="4">
        <f>L41*25/100</f>
        <v>29550</v>
      </c>
      <c r="N41" s="4">
        <f t="shared" ref="N41" si="23">L41+M41</f>
        <v>147750</v>
      </c>
      <c r="O41" s="2" t="s">
        <v>419</v>
      </c>
      <c r="P41" s="17">
        <v>44712</v>
      </c>
      <c r="Q41" s="9">
        <f>N41</f>
        <v>147750</v>
      </c>
      <c r="R41" s="210"/>
      <c r="S41" s="521"/>
      <c r="T41" s="522"/>
      <c r="U41" s="3"/>
    </row>
    <row r="42" spans="2:23" s="203" customFormat="1" ht="36" x14ac:dyDescent="0.25">
      <c r="B42" s="202" t="s">
        <v>639</v>
      </c>
      <c r="C42" s="10" t="s">
        <v>640</v>
      </c>
      <c r="D42" s="11" t="s">
        <v>641</v>
      </c>
      <c r="E42" s="202"/>
      <c r="F42" s="202" t="s">
        <v>39</v>
      </c>
      <c r="G42" s="202" t="s">
        <v>642</v>
      </c>
      <c r="H42" s="202"/>
      <c r="I42" s="12">
        <v>44287</v>
      </c>
      <c r="J42" s="2" t="str">
        <f t="shared" si="17"/>
        <v xml:space="preserve">JN-45/2021 </v>
      </c>
      <c r="K42" s="16">
        <v>44742</v>
      </c>
      <c r="L42" s="4">
        <v>21000</v>
      </c>
      <c r="M42" s="4">
        <f>L42*25/100</f>
        <v>5250</v>
      </c>
      <c r="N42" s="4">
        <f t="shared" ref="N42" si="24">L42+M42</f>
        <v>26250</v>
      </c>
      <c r="O42" s="2" t="s">
        <v>419</v>
      </c>
      <c r="P42" s="17">
        <v>44707</v>
      </c>
      <c r="Q42" s="9">
        <f>N42</f>
        <v>26250</v>
      </c>
      <c r="R42" s="202"/>
      <c r="S42" s="521"/>
      <c r="T42" s="522"/>
      <c r="U42" s="3"/>
    </row>
    <row r="43" spans="2:23" s="14" customFormat="1" ht="27" x14ac:dyDescent="0.25">
      <c r="B43" s="77" t="s">
        <v>265</v>
      </c>
      <c r="C43" s="29" t="s">
        <v>163</v>
      </c>
      <c r="D43" s="11" t="s">
        <v>148</v>
      </c>
      <c r="E43" s="15"/>
      <c r="F43" s="29" t="s">
        <v>39</v>
      </c>
      <c r="G43" s="29" t="s">
        <v>164</v>
      </c>
      <c r="H43" s="29"/>
      <c r="I43" s="12">
        <v>44309</v>
      </c>
      <c r="J43" s="2" t="str">
        <f t="shared" si="17"/>
        <v>JN-58/2021 grupa 2</v>
      </c>
      <c r="K43" s="16" t="s">
        <v>165</v>
      </c>
      <c r="L43" s="4">
        <v>32127</v>
      </c>
      <c r="M43" s="4">
        <v>5220.51</v>
      </c>
      <c r="N43" s="4">
        <f t="shared" ref="N43" si="25">L43+M43</f>
        <v>37347.51</v>
      </c>
      <c r="O43" s="2" t="s">
        <v>419</v>
      </c>
      <c r="P43" s="17">
        <v>44712</v>
      </c>
      <c r="Q43" s="9">
        <v>36425.99</v>
      </c>
      <c r="R43" s="9"/>
      <c r="S43" s="521"/>
      <c r="T43" s="522"/>
      <c r="U43" s="3"/>
    </row>
    <row r="44" spans="2:23" s="14" customFormat="1" ht="27" customHeight="1" x14ac:dyDescent="0.25">
      <c r="B44" s="10" t="s">
        <v>65</v>
      </c>
      <c r="C44" s="10" t="s">
        <v>66</v>
      </c>
      <c r="D44" s="11" t="s">
        <v>67</v>
      </c>
      <c r="E44" s="6"/>
      <c r="F44" s="6" t="s">
        <v>39</v>
      </c>
      <c r="G44" s="10" t="s">
        <v>68</v>
      </c>
      <c r="H44" s="6"/>
      <c r="I44" s="12">
        <v>44244</v>
      </c>
      <c r="J44" s="2" t="str">
        <f t="shared" si="17"/>
        <v>JN-72/2021</v>
      </c>
      <c r="K44" s="73">
        <f>I44+365</f>
        <v>44609</v>
      </c>
      <c r="L44" s="4">
        <v>40344.28</v>
      </c>
      <c r="M44" s="4">
        <f t="shared" ref="M44:M45" si="26">L44*25/100</f>
        <v>10086.07</v>
      </c>
      <c r="N44" s="4">
        <f t="shared" ref="N44:N45" si="27">L44+M44</f>
        <v>50430.35</v>
      </c>
      <c r="O44" s="2" t="s">
        <v>208</v>
      </c>
      <c r="P44" s="148">
        <f>K44</f>
        <v>44609</v>
      </c>
      <c r="Q44" s="9">
        <v>19086.45</v>
      </c>
      <c r="R44" s="6"/>
      <c r="S44" s="521"/>
      <c r="T44" s="522"/>
      <c r="U44" s="3"/>
    </row>
    <row r="45" spans="2:23" s="93" customFormat="1" ht="36" customHeight="1" x14ac:dyDescent="0.25">
      <c r="B45" s="92" t="s">
        <v>428</v>
      </c>
      <c r="C45" s="92" t="s">
        <v>80</v>
      </c>
      <c r="D45" s="2" t="s">
        <v>81</v>
      </c>
      <c r="E45" s="92"/>
      <c r="F45" s="92" t="s">
        <v>39</v>
      </c>
      <c r="G45" s="92" t="s">
        <v>429</v>
      </c>
      <c r="H45" s="92"/>
      <c r="I45" s="3">
        <v>44537</v>
      </c>
      <c r="J45" s="2" t="str">
        <f t="shared" si="17"/>
        <v>JN-75/2021 grupa 6</v>
      </c>
      <c r="K45" s="25">
        <f>I45+60</f>
        <v>44597</v>
      </c>
      <c r="L45" s="4">
        <v>11300</v>
      </c>
      <c r="M45" s="4">
        <f t="shared" si="26"/>
        <v>2825</v>
      </c>
      <c r="N45" s="4">
        <f t="shared" si="27"/>
        <v>14125</v>
      </c>
      <c r="O45" s="2" t="s">
        <v>208</v>
      </c>
      <c r="P45" s="22">
        <v>44603</v>
      </c>
      <c r="Q45" s="9">
        <v>14125</v>
      </c>
      <c r="R45" s="92" t="s">
        <v>40</v>
      </c>
      <c r="S45" s="521"/>
      <c r="T45" s="522"/>
      <c r="U45" s="3"/>
    </row>
    <row r="46" spans="2:23" s="14" customFormat="1" ht="18" x14ac:dyDescent="0.25">
      <c r="B46" s="15" t="s">
        <v>246</v>
      </c>
      <c r="C46" s="15" t="s">
        <v>82</v>
      </c>
      <c r="D46" s="2" t="s">
        <v>83</v>
      </c>
      <c r="E46" s="15"/>
      <c r="F46" s="15" t="s">
        <v>39</v>
      </c>
      <c r="G46" s="15" t="s">
        <v>84</v>
      </c>
      <c r="H46" s="15"/>
      <c r="I46" s="12">
        <v>44287</v>
      </c>
      <c r="J46" s="2" t="str">
        <f t="shared" si="17"/>
        <v>JN-82/2021 grupa 1</v>
      </c>
      <c r="K46" s="25">
        <v>44926</v>
      </c>
      <c r="L46" s="4">
        <v>27145.33</v>
      </c>
      <c r="M46" s="4">
        <f t="shared" ref="M46" si="28">L46*25/100</f>
        <v>6786.3325000000004</v>
      </c>
      <c r="N46" s="4">
        <f t="shared" ref="N46" si="29">L46+M46</f>
        <v>33931.662500000006</v>
      </c>
      <c r="O46" s="2" t="s">
        <v>208</v>
      </c>
      <c r="P46" s="22">
        <v>44926</v>
      </c>
      <c r="Q46" s="9">
        <v>34921.050000000003</v>
      </c>
      <c r="R46" s="15"/>
      <c r="S46" s="521"/>
      <c r="T46" s="522"/>
      <c r="U46" s="3"/>
    </row>
    <row r="47" spans="2:23" s="63" customFormat="1" ht="18" x14ac:dyDescent="0.25">
      <c r="B47" s="62" t="s">
        <v>247</v>
      </c>
      <c r="C47" s="62" t="s">
        <v>82</v>
      </c>
      <c r="D47" s="2" t="s">
        <v>83</v>
      </c>
      <c r="E47" s="62"/>
      <c r="F47" s="62" t="s">
        <v>39</v>
      </c>
      <c r="G47" s="62" t="s">
        <v>84</v>
      </c>
      <c r="H47" s="62"/>
      <c r="I47" s="12">
        <v>44540</v>
      </c>
      <c r="J47" s="2" t="str">
        <f t="shared" si="17"/>
        <v>JN-82/2021 grupa 2</v>
      </c>
      <c r="K47" s="25">
        <v>44926</v>
      </c>
      <c r="L47" s="4">
        <v>4949.5</v>
      </c>
      <c r="M47" s="4">
        <f t="shared" ref="M47" si="30">L47*25/100</f>
        <v>1237.375</v>
      </c>
      <c r="N47" s="4">
        <f t="shared" ref="N47" si="31">L47+M47</f>
        <v>6186.875</v>
      </c>
      <c r="O47" s="2" t="s">
        <v>208</v>
      </c>
      <c r="P47" s="22">
        <v>44926</v>
      </c>
      <c r="Q47" s="9">
        <v>5163.13</v>
      </c>
      <c r="R47" s="62"/>
      <c r="S47" s="521"/>
      <c r="T47" s="522"/>
      <c r="U47" s="3"/>
    </row>
    <row r="48" spans="2:23" s="24" customFormat="1" ht="18" x14ac:dyDescent="0.25">
      <c r="B48" s="15" t="s">
        <v>85</v>
      </c>
      <c r="C48" s="15" t="s">
        <v>86</v>
      </c>
      <c r="D48" s="2" t="s">
        <v>87</v>
      </c>
      <c r="E48" s="15"/>
      <c r="F48" s="15" t="s">
        <v>39</v>
      </c>
      <c r="G48" s="15" t="s">
        <v>88</v>
      </c>
      <c r="H48" s="15"/>
      <c r="I48" s="12">
        <v>44278</v>
      </c>
      <c r="J48" s="2" t="str">
        <f t="shared" si="17"/>
        <v>JN-85/2021</v>
      </c>
      <c r="K48" s="74">
        <f>I48+365</f>
        <v>44643</v>
      </c>
      <c r="L48" s="4">
        <v>31447</v>
      </c>
      <c r="M48" s="4">
        <v>7326.6</v>
      </c>
      <c r="N48" s="4">
        <f t="shared" ref="N48:N49" si="32">L48+M48</f>
        <v>38773.599999999999</v>
      </c>
      <c r="O48" s="2" t="s">
        <v>208</v>
      </c>
      <c r="P48" s="148">
        <f>K48</f>
        <v>44643</v>
      </c>
      <c r="Q48" s="9">
        <v>10248.790000000001</v>
      </c>
      <c r="R48" s="15"/>
      <c r="S48" s="521"/>
      <c r="T48" s="522"/>
      <c r="U48" s="3"/>
      <c r="V48" s="14"/>
      <c r="W48" s="14"/>
    </row>
    <row r="49" spans="2:23" s="24" customFormat="1" ht="27" x14ac:dyDescent="0.25">
      <c r="B49" s="15" t="s">
        <v>89</v>
      </c>
      <c r="C49" s="15" t="s">
        <v>264</v>
      </c>
      <c r="D49" s="2" t="s">
        <v>90</v>
      </c>
      <c r="E49" s="15"/>
      <c r="F49" s="15" t="s">
        <v>39</v>
      </c>
      <c r="G49" s="15" t="s">
        <v>51</v>
      </c>
      <c r="H49" s="15"/>
      <c r="I49" s="12">
        <v>44235</v>
      </c>
      <c r="J49" s="2" t="str">
        <f t="shared" si="17"/>
        <v>JN-86/2021</v>
      </c>
      <c r="K49" s="15" t="s">
        <v>69</v>
      </c>
      <c r="L49" s="4">
        <v>97200</v>
      </c>
      <c r="M49" s="4">
        <f t="shared" ref="M49" si="33">L49*25/100</f>
        <v>24300</v>
      </c>
      <c r="N49" s="4">
        <f t="shared" si="32"/>
        <v>121500</v>
      </c>
      <c r="O49" s="2" t="s">
        <v>208</v>
      </c>
      <c r="P49" s="148">
        <v>44600</v>
      </c>
      <c r="Q49" s="9">
        <f>N49</f>
        <v>121500</v>
      </c>
      <c r="R49" s="15"/>
      <c r="S49" s="521"/>
      <c r="T49" s="522"/>
      <c r="U49" s="3"/>
      <c r="V49" s="14"/>
      <c r="W49" s="14"/>
    </row>
    <row r="50" spans="2:23" s="24" customFormat="1" ht="27" x14ac:dyDescent="0.25">
      <c r="B50" s="15" t="s">
        <v>100</v>
      </c>
      <c r="C50" s="15" t="s">
        <v>101</v>
      </c>
      <c r="D50" s="2" t="s">
        <v>102</v>
      </c>
      <c r="E50" s="15"/>
      <c r="F50" s="23" t="s">
        <v>39</v>
      </c>
      <c r="G50" s="23" t="s">
        <v>154</v>
      </c>
      <c r="H50" s="23"/>
      <c r="I50" s="12">
        <v>44257</v>
      </c>
      <c r="J50" s="2" t="str">
        <f t="shared" si="17"/>
        <v>JN-87/2021</v>
      </c>
      <c r="K50" s="25">
        <v>44987</v>
      </c>
      <c r="L50" s="4">
        <v>48000</v>
      </c>
      <c r="M50" s="4">
        <f t="shared" ref="M50" si="34">L50*25/100</f>
        <v>12000</v>
      </c>
      <c r="N50" s="4">
        <f t="shared" ref="N50" si="35">L50+M50</f>
        <v>60000</v>
      </c>
      <c r="O50" s="2" t="s">
        <v>208</v>
      </c>
      <c r="P50" s="18"/>
      <c r="Q50" s="9"/>
      <c r="R50" s="15"/>
      <c r="S50" s="521" t="s">
        <v>1458</v>
      </c>
      <c r="T50" s="522"/>
      <c r="U50" s="3"/>
    </row>
    <row r="51" spans="2:23" s="31" customFormat="1" ht="18" x14ac:dyDescent="0.25">
      <c r="B51" s="26" t="s">
        <v>160</v>
      </c>
      <c r="C51" s="26" t="s">
        <v>161</v>
      </c>
      <c r="D51" s="2" t="s">
        <v>135</v>
      </c>
      <c r="E51" s="26"/>
      <c r="F51" s="28" t="s">
        <v>39</v>
      </c>
      <c r="G51" s="28" t="s">
        <v>162</v>
      </c>
      <c r="H51" s="28"/>
      <c r="I51" s="12">
        <v>44302</v>
      </c>
      <c r="J51" s="2" t="str">
        <f t="shared" si="17"/>
        <v>JN-101/2021</v>
      </c>
      <c r="K51" s="25">
        <v>44667</v>
      </c>
      <c r="L51" s="4">
        <v>99000</v>
      </c>
      <c r="M51" s="4">
        <f>L51*25/100</f>
        <v>24750</v>
      </c>
      <c r="N51" s="4">
        <f t="shared" ref="N51" si="36">L51+M51</f>
        <v>123750</v>
      </c>
      <c r="O51" s="2" t="s">
        <v>419</v>
      </c>
      <c r="P51" s="22">
        <f>K51</f>
        <v>44667</v>
      </c>
      <c r="Q51" s="9">
        <f>N51</f>
        <v>123750</v>
      </c>
      <c r="R51" s="28"/>
      <c r="S51" s="521"/>
      <c r="T51" s="522"/>
      <c r="U51" s="3"/>
    </row>
    <row r="52" spans="2:23" s="203" customFormat="1" ht="36" x14ac:dyDescent="0.25">
      <c r="B52" s="202" t="s">
        <v>643</v>
      </c>
      <c r="C52" s="202" t="s">
        <v>645</v>
      </c>
      <c r="D52" s="2" t="s">
        <v>374</v>
      </c>
      <c r="E52" s="202"/>
      <c r="F52" s="202" t="s">
        <v>39</v>
      </c>
      <c r="G52" s="202" t="s">
        <v>644</v>
      </c>
      <c r="H52" s="202"/>
      <c r="I52" s="12">
        <v>44496</v>
      </c>
      <c r="J52" s="2" t="str">
        <f t="shared" si="17"/>
        <v>JN-109/2021</v>
      </c>
      <c r="K52" s="25">
        <v>44866</v>
      </c>
      <c r="L52" s="4">
        <v>95000</v>
      </c>
      <c r="M52" s="4">
        <f>L52*25/100</f>
        <v>23750</v>
      </c>
      <c r="N52" s="4">
        <f t="shared" ref="N52" si="37">L52+M52</f>
        <v>118750</v>
      </c>
      <c r="O52" s="2" t="s">
        <v>419</v>
      </c>
      <c r="P52" s="22">
        <v>44820</v>
      </c>
      <c r="Q52" s="9">
        <f>N52</f>
        <v>118750</v>
      </c>
      <c r="R52" s="202"/>
      <c r="S52" s="521"/>
      <c r="T52" s="522"/>
      <c r="U52" s="3"/>
    </row>
    <row r="53" spans="2:23" s="31" customFormat="1" ht="45" x14ac:dyDescent="0.25">
      <c r="B53" s="509" t="s">
        <v>168</v>
      </c>
      <c r="C53" s="30" t="s">
        <v>169</v>
      </c>
      <c r="D53" s="2" t="s">
        <v>151</v>
      </c>
      <c r="E53" s="30"/>
      <c r="F53" s="32" t="s">
        <v>39</v>
      </c>
      <c r="G53" s="32" t="s">
        <v>162</v>
      </c>
      <c r="H53" s="32"/>
      <c r="I53" s="12">
        <v>44358</v>
      </c>
      <c r="J53" s="2" t="str">
        <f t="shared" si="17"/>
        <v>JN-110/2021</v>
      </c>
      <c r="K53" s="25">
        <v>44895</v>
      </c>
      <c r="L53" s="4">
        <v>102000</v>
      </c>
      <c r="M53" s="4">
        <f>L53*25/100</f>
        <v>25500</v>
      </c>
      <c r="N53" s="4">
        <f t="shared" ref="N53" si="38">L53+M53</f>
        <v>127500</v>
      </c>
      <c r="O53" s="2" t="s">
        <v>419</v>
      </c>
      <c r="P53" s="22"/>
      <c r="Q53" s="9"/>
      <c r="R53" s="32"/>
      <c r="S53" s="521"/>
      <c r="T53" s="522"/>
      <c r="U53" s="3"/>
    </row>
    <row r="54" spans="2:23" s="34" customFormat="1" ht="27" x14ac:dyDescent="0.25">
      <c r="B54" s="30" t="s">
        <v>172</v>
      </c>
      <c r="C54" s="30" t="s">
        <v>173</v>
      </c>
      <c r="D54" s="2" t="s">
        <v>174</v>
      </c>
      <c r="E54" s="30"/>
      <c r="F54" s="30" t="s">
        <v>39</v>
      </c>
      <c r="G54" s="30" t="s">
        <v>175</v>
      </c>
      <c r="H54" s="30"/>
      <c r="I54" s="12">
        <v>44371</v>
      </c>
      <c r="J54" s="2" t="str">
        <f t="shared" si="17"/>
        <v>JN-120/2021</v>
      </c>
      <c r="K54" s="25">
        <v>44652</v>
      </c>
      <c r="L54" s="4">
        <v>40000</v>
      </c>
      <c r="M54" s="4">
        <f>L54*25/100</f>
        <v>10000</v>
      </c>
      <c r="N54" s="4">
        <f t="shared" ref="N54" si="39">L54+M54</f>
        <v>50000</v>
      </c>
      <c r="O54" s="2" t="s">
        <v>208</v>
      </c>
      <c r="P54" s="22">
        <f>K54</f>
        <v>44652</v>
      </c>
      <c r="Q54" s="9">
        <f>N54</f>
        <v>50000</v>
      </c>
      <c r="R54" s="30"/>
      <c r="S54" s="521"/>
      <c r="T54" s="522"/>
      <c r="U54" s="3"/>
    </row>
    <row r="55" spans="2:23" s="34" customFormat="1" ht="36" x14ac:dyDescent="0.25">
      <c r="B55" s="33" t="s">
        <v>267</v>
      </c>
      <c r="C55" s="33" t="s">
        <v>177</v>
      </c>
      <c r="D55" s="2" t="s">
        <v>178</v>
      </c>
      <c r="E55" s="33"/>
      <c r="F55" s="77" t="s">
        <v>39</v>
      </c>
      <c r="G55" s="33" t="s">
        <v>266</v>
      </c>
      <c r="H55" s="33"/>
      <c r="I55" s="12">
        <v>44538</v>
      </c>
      <c r="J55" s="2" t="str">
        <f t="shared" si="17"/>
        <v>JN-121/2021 grupa 1</v>
      </c>
      <c r="K55" s="25">
        <v>44742</v>
      </c>
      <c r="L55" s="4">
        <v>2587.5</v>
      </c>
      <c r="M55" s="4">
        <v>0</v>
      </c>
      <c r="N55" s="4">
        <f t="shared" ref="N55" si="40">L55+M55</f>
        <v>2587.5</v>
      </c>
      <c r="O55" s="2" t="s">
        <v>208</v>
      </c>
      <c r="P55" s="22">
        <v>44638</v>
      </c>
      <c r="Q55" s="9">
        <f>N55</f>
        <v>2587.5</v>
      </c>
      <c r="R55" s="77"/>
      <c r="S55" s="521"/>
      <c r="T55" s="522"/>
      <c r="U55" s="3"/>
    </row>
    <row r="56" spans="2:23" s="34" customFormat="1" ht="36" customHeight="1" x14ac:dyDescent="0.25">
      <c r="B56" s="33" t="s">
        <v>179</v>
      </c>
      <c r="C56" s="33" t="s">
        <v>180</v>
      </c>
      <c r="D56" s="2" t="s">
        <v>166</v>
      </c>
      <c r="E56" s="33"/>
      <c r="F56" s="33" t="s">
        <v>39</v>
      </c>
      <c r="G56" s="33" t="s">
        <v>196</v>
      </c>
      <c r="H56" s="33"/>
      <c r="I56" s="12">
        <v>44540</v>
      </c>
      <c r="J56" s="2" t="str">
        <f t="shared" si="17"/>
        <v>JN-122/2021</v>
      </c>
      <c r="K56" s="25">
        <v>44926</v>
      </c>
      <c r="L56" s="4">
        <v>149000</v>
      </c>
      <c r="M56" s="4">
        <f t="shared" ref="M56:M58" si="41">L56*25/100</f>
        <v>37250</v>
      </c>
      <c r="N56" s="4">
        <f t="shared" ref="N56:N59" si="42">L56+M56</f>
        <v>186250</v>
      </c>
      <c r="O56" s="2" t="s">
        <v>208</v>
      </c>
      <c r="P56" s="22">
        <v>44925</v>
      </c>
      <c r="Q56" s="9">
        <f>N56</f>
        <v>186250</v>
      </c>
      <c r="R56" s="33"/>
      <c r="S56" s="517"/>
      <c r="T56" s="518"/>
      <c r="U56" s="3"/>
    </row>
    <row r="57" spans="2:23" s="38" customFormat="1" ht="36" customHeight="1" x14ac:dyDescent="0.25">
      <c r="B57" s="33" t="s">
        <v>181</v>
      </c>
      <c r="C57" s="33" t="s">
        <v>182</v>
      </c>
      <c r="D57" s="2" t="s">
        <v>183</v>
      </c>
      <c r="E57" s="33"/>
      <c r="F57" s="33" t="s">
        <v>39</v>
      </c>
      <c r="G57" s="33" t="s">
        <v>244</v>
      </c>
      <c r="H57" s="33"/>
      <c r="I57" s="12">
        <v>44540</v>
      </c>
      <c r="J57" s="2" t="str">
        <f t="shared" si="17"/>
        <v>JN-123/2021</v>
      </c>
      <c r="K57" s="25">
        <v>44926</v>
      </c>
      <c r="L57" s="4">
        <v>46000</v>
      </c>
      <c r="M57" s="4">
        <v>0</v>
      </c>
      <c r="N57" s="4">
        <f t="shared" si="42"/>
        <v>46000</v>
      </c>
      <c r="O57" s="2" t="s">
        <v>208</v>
      </c>
      <c r="P57" s="22">
        <f>K57</f>
        <v>44926</v>
      </c>
      <c r="Q57" s="9">
        <v>45999.96</v>
      </c>
      <c r="R57" s="33"/>
      <c r="S57" s="517"/>
      <c r="T57" s="518"/>
      <c r="U57" s="3"/>
    </row>
    <row r="58" spans="2:23" s="14" customFormat="1" ht="27" customHeight="1" x14ac:dyDescent="0.25">
      <c r="B58" s="33" t="s">
        <v>184</v>
      </c>
      <c r="C58" s="33" t="s">
        <v>185</v>
      </c>
      <c r="D58" s="2" t="s">
        <v>186</v>
      </c>
      <c r="E58" s="33"/>
      <c r="F58" s="33" t="s">
        <v>39</v>
      </c>
      <c r="G58" s="33" t="s">
        <v>245</v>
      </c>
      <c r="H58" s="33"/>
      <c r="I58" s="12">
        <v>44540</v>
      </c>
      <c r="J58" s="2" t="str">
        <f t="shared" si="17"/>
        <v>JN-124/2021</v>
      </c>
      <c r="K58" s="25">
        <v>44926</v>
      </c>
      <c r="L58" s="4">
        <v>112000</v>
      </c>
      <c r="M58" s="4">
        <f t="shared" si="41"/>
        <v>28000</v>
      </c>
      <c r="N58" s="4">
        <f t="shared" si="42"/>
        <v>140000</v>
      </c>
      <c r="O58" s="2" t="s">
        <v>208</v>
      </c>
      <c r="P58" s="22">
        <v>44925</v>
      </c>
      <c r="Q58" s="9">
        <v>139999.92000000001</v>
      </c>
      <c r="R58" s="33"/>
      <c r="S58" s="517"/>
      <c r="T58" s="518"/>
      <c r="U58" s="3"/>
    </row>
    <row r="59" spans="2:23" s="38" customFormat="1" ht="36" customHeight="1" x14ac:dyDescent="0.25">
      <c r="B59" s="33" t="s">
        <v>187</v>
      </c>
      <c r="C59" s="33" t="s">
        <v>188</v>
      </c>
      <c r="D59" s="2" t="s">
        <v>189</v>
      </c>
      <c r="E59" s="33"/>
      <c r="F59" s="33" t="s">
        <v>39</v>
      </c>
      <c r="G59" s="33" t="s">
        <v>244</v>
      </c>
      <c r="H59" s="33"/>
      <c r="I59" s="12">
        <v>44540</v>
      </c>
      <c r="J59" s="2" t="str">
        <f t="shared" si="17"/>
        <v>JN-125/2021</v>
      </c>
      <c r="K59" s="25">
        <v>44926</v>
      </c>
      <c r="L59" s="4">
        <v>28000</v>
      </c>
      <c r="M59" s="4">
        <v>0</v>
      </c>
      <c r="N59" s="4">
        <f t="shared" si="42"/>
        <v>28000</v>
      </c>
      <c r="O59" s="2" t="s">
        <v>208</v>
      </c>
      <c r="P59" s="22">
        <f>K59</f>
        <v>44926</v>
      </c>
      <c r="Q59" s="9">
        <v>27999.96</v>
      </c>
      <c r="R59" s="33"/>
      <c r="S59" s="517"/>
      <c r="T59" s="518"/>
      <c r="U59" s="3"/>
    </row>
    <row r="60" spans="2:23" s="38" customFormat="1" ht="36" customHeight="1" x14ac:dyDescent="0.25">
      <c r="B60" s="37" t="s">
        <v>201</v>
      </c>
      <c r="C60" s="37" t="s">
        <v>190</v>
      </c>
      <c r="D60" s="2" t="s">
        <v>191</v>
      </c>
      <c r="E60" s="37"/>
      <c r="F60" s="37" t="s">
        <v>39</v>
      </c>
      <c r="G60" s="37" t="s">
        <v>244</v>
      </c>
      <c r="H60" s="37"/>
      <c r="I60" s="12">
        <v>44540</v>
      </c>
      <c r="J60" s="2" t="str">
        <f t="shared" si="17"/>
        <v>JN-126/2021 grupa 2</v>
      </c>
      <c r="K60" s="25">
        <v>44926</v>
      </c>
      <c r="L60" s="4">
        <v>39000</v>
      </c>
      <c r="M60" s="4">
        <v>0</v>
      </c>
      <c r="N60" s="4">
        <f t="shared" ref="N60" si="43">L60+M60</f>
        <v>39000</v>
      </c>
      <c r="O60" s="2" t="s">
        <v>208</v>
      </c>
      <c r="P60" s="22">
        <f>K60</f>
        <v>44926</v>
      </c>
      <c r="Q60" s="9">
        <f>N60</f>
        <v>39000</v>
      </c>
      <c r="R60" s="37"/>
      <c r="S60" s="517"/>
      <c r="T60" s="518"/>
      <c r="U60" s="3"/>
    </row>
    <row r="61" spans="2:23" s="271" customFormat="1" ht="36" customHeight="1" x14ac:dyDescent="0.25">
      <c r="B61" s="270" t="s">
        <v>771</v>
      </c>
      <c r="C61" s="270" t="s">
        <v>772</v>
      </c>
      <c r="D61" s="2" t="s">
        <v>773</v>
      </c>
      <c r="E61" s="270"/>
      <c r="F61" s="270" t="s">
        <v>39</v>
      </c>
      <c r="G61" s="270" t="s">
        <v>774</v>
      </c>
      <c r="H61" s="270"/>
      <c r="I61" s="12">
        <v>44334</v>
      </c>
      <c r="J61" s="2" t="str">
        <f t="shared" si="17"/>
        <v>JN-130/2021</v>
      </c>
      <c r="K61" s="25">
        <v>44774</v>
      </c>
      <c r="L61" s="4">
        <v>12777.6</v>
      </c>
      <c r="M61" s="4">
        <f>L61*25/100</f>
        <v>3194.4</v>
      </c>
      <c r="N61" s="4">
        <f t="shared" ref="N61" si="44">L61+M61</f>
        <v>15972</v>
      </c>
      <c r="O61" s="2" t="s">
        <v>208</v>
      </c>
      <c r="P61" s="22">
        <v>44771</v>
      </c>
      <c r="Q61" s="9">
        <f>N61</f>
        <v>15972</v>
      </c>
      <c r="R61" s="270"/>
      <c r="S61" s="517"/>
      <c r="T61" s="518"/>
      <c r="U61" s="3"/>
    </row>
    <row r="62" spans="2:23" s="38" customFormat="1" ht="27" x14ac:dyDescent="0.25">
      <c r="B62" s="37" t="s">
        <v>631</v>
      </c>
      <c r="C62" s="37" t="s">
        <v>633</v>
      </c>
      <c r="D62" s="2" t="s">
        <v>118</v>
      </c>
      <c r="E62" s="37"/>
      <c r="F62" s="41" t="s">
        <v>39</v>
      </c>
      <c r="G62" s="41" t="s">
        <v>206</v>
      </c>
      <c r="H62" s="41"/>
      <c r="I62" s="12">
        <v>44378</v>
      </c>
      <c r="J62" s="2" t="str">
        <f t="shared" si="17"/>
        <v>JN-132/2021 grupa 1</v>
      </c>
      <c r="K62" s="25">
        <v>45107</v>
      </c>
      <c r="L62" s="4">
        <v>27840</v>
      </c>
      <c r="M62" s="4">
        <f>L62*25/100</f>
        <v>6960</v>
      </c>
      <c r="N62" s="4">
        <f t="shared" ref="N62" si="45">L62+M62</f>
        <v>34800</v>
      </c>
      <c r="O62" s="2" t="s">
        <v>208</v>
      </c>
      <c r="P62" s="22"/>
      <c r="Q62" s="9"/>
      <c r="R62" s="41"/>
      <c r="S62" s="519" t="s">
        <v>1042</v>
      </c>
      <c r="T62" s="520"/>
      <c r="U62" s="3"/>
    </row>
    <row r="63" spans="2:23" s="195" customFormat="1" ht="27" x14ac:dyDescent="0.25">
      <c r="B63" s="194" t="s">
        <v>632</v>
      </c>
      <c r="C63" s="194" t="s">
        <v>634</v>
      </c>
      <c r="D63" s="2" t="s">
        <v>118</v>
      </c>
      <c r="E63" s="194"/>
      <c r="F63" s="194" t="s">
        <v>39</v>
      </c>
      <c r="G63" s="194" t="s">
        <v>206</v>
      </c>
      <c r="H63" s="194"/>
      <c r="I63" s="12">
        <v>44701</v>
      </c>
      <c r="J63" s="2" t="str">
        <f t="shared" si="17"/>
        <v>JN-132/2021 grupa 2</v>
      </c>
      <c r="K63" s="25">
        <v>45107</v>
      </c>
      <c r="L63" s="4">
        <v>15000</v>
      </c>
      <c r="M63" s="4">
        <f>L63*25/100</f>
        <v>3750</v>
      </c>
      <c r="N63" s="4">
        <f t="shared" ref="N63" si="46">L63+M63</f>
        <v>18750</v>
      </c>
      <c r="O63" s="2" t="s">
        <v>208</v>
      </c>
      <c r="P63" s="22"/>
      <c r="Q63" s="9"/>
      <c r="R63" s="194"/>
      <c r="S63" s="519" t="s">
        <v>1043</v>
      </c>
      <c r="T63" s="520"/>
      <c r="U63" s="3"/>
    </row>
    <row r="64" spans="2:23" s="38" customFormat="1" ht="27" customHeight="1" x14ac:dyDescent="0.25">
      <c r="B64" s="37" t="s">
        <v>199</v>
      </c>
      <c r="C64" s="37" t="s">
        <v>684</v>
      </c>
      <c r="D64" s="2" t="s">
        <v>94</v>
      </c>
      <c r="E64" s="37"/>
      <c r="F64" s="37" t="s">
        <v>39</v>
      </c>
      <c r="G64" s="37" t="s">
        <v>200</v>
      </c>
      <c r="H64" s="37"/>
      <c r="I64" s="12">
        <v>44386</v>
      </c>
      <c r="J64" s="2" t="str">
        <f t="shared" si="17"/>
        <v>JN-133/2021</v>
      </c>
      <c r="K64" s="25">
        <v>46212</v>
      </c>
      <c r="L64" s="4">
        <v>13300</v>
      </c>
      <c r="M64" s="4">
        <f>L64*25/100</f>
        <v>3325</v>
      </c>
      <c r="N64" s="4">
        <f t="shared" ref="N64:N66" si="47">L64+M64</f>
        <v>16625</v>
      </c>
      <c r="O64" s="2" t="s">
        <v>208</v>
      </c>
      <c r="P64" s="22"/>
      <c r="Q64" s="9"/>
      <c r="R64" s="37"/>
      <c r="S64" s="519" t="s">
        <v>1406</v>
      </c>
      <c r="T64" s="520"/>
      <c r="U64" s="3"/>
    </row>
    <row r="65" spans="2:21" s="145" customFormat="1" ht="27" customHeight="1" x14ac:dyDescent="0.25">
      <c r="B65" s="144" t="s">
        <v>550</v>
      </c>
      <c r="C65" s="144" t="s">
        <v>551</v>
      </c>
      <c r="D65" s="2" t="s">
        <v>552</v>
      </c>
      <c r="E65" s="144"/>
      <c r="F65" s="144" t="s">
        <v>39</v>
      </c>
      <c r="G65" s="144" t="s">
        <v>553</v>
      </c>
      <c r="H65" s="144"/>
      <c r="I65" s="12">
        <v>44400</v>
      </c>
      <c r="J65" s="2" t="str">
        <f t="shared" si="17"/>
        <v>JN-139/2021</v>
      </c>
      <c r="K65" s="25">
        <f>I65+90</f>
        <v>44490</v>
      </c>
      <c r="L65" s="4">
        <v>494630</v>
      </c>
      <c r="M65" s="4">
        <v>0</v>
      </c>
      <c r="N65" s="4">
        <f t="shared" ref="N65" si="48">L65+M65</f>
        <v>494630</v>
      </c>
      <c r="O65" s="2" t="s">
        <v>208</v>
      </c>
      <c r="P65" s="22">
        <v>44447</v>
      </c>
      <c r="Q65" s="9">
        <f>N65</f>
        <v>494630</v>
      </c>
      <c r="R65" s="144"/>
      <c r="S65" s="517"/>
      <c r="T65" s="518"/>
      <c r="U65" s="3"/>
    </row>
    <row r="66" spans="2:21" s="101" customFormat="1" ht="27" customHeight="1" x14ac:dyDescent="0.25">
      <c r="B66" s="13" t="s">
        <v>446</v>
      </c>
      <c r="C66" s="98" t="s">
        <v>447</v>
      </c>
      <c r="D66" s="2" t="s">
        <v>448</v>
      </c>
      <c r="E66" s="98"/>
      <c r="F66" s="98" t="s">
        <v>39</v>
      </c>
      <c r="G66" s="98" t="s">
        <v>449</v>
      </c>
      <c r="H66" s="98"/>
      <c r="I66" s="12">
        <v>44475</v>
      </c>
      <c r="J66" s="2" t="str">
        <f t="shared" si="17"/>
        <v>JN-142/2021</v>
      </c>
      <c r="K66" s="25">
        <v>44568</v>
      </c>
      <c r="L66" s="4">
        <v>187616.27</v>
      </c>
      <c r="M66" s="4">
        <f>L66*25/100</f>
        <v>46904.067499999997</v>
      </c>
      <c r="N66" s="4">
        <f t="shared" si="47"/>
        <v>234520.33749999999</v>
      </c>
      <c r="O66" s="2" t="s">
        <v>208</v>
      </c>
      <c r="P66" s="22">
        <v>44567</v>
      </c>
      <c r="Q66" s="9">
        <f>N66</f>
        <v>234520.33749999999</v>
      </c>
      <c r="R66" s="98"/>
      <c r="S66" s="99"/>
      <c r="T66" s="100"/>
      <c r="U66" s="3"/>
    </row>
    <row r="67" spans="2:21" s="76" customFormat="1" ht="27" x14ac:dyDescent="0.25">
      <c r="B67" s="75" t="s">
        <v>261</v>
      </c>
      <c r="C67" s="75" t="s">
        <v>211</v>
      </c>
      <c r="D67" s="2" t="s">
        <v>212</v>
      </c>
      <c r="E67" s="75"/>
      <c r="F67" s="75" t="s">
        <v>39</v>
      </c>
      <c r="G67" s="75" t="s">
        <v>262</v>
      </c>
      <c r="H67" s="75"/>
      <c r="I67" s="12">
        <v>44545</v>
      </c>
      <c r="J67" s="2" t="str">
        <f t="shared" si="17"/>
        <v>JN-144/2021 grupa 2</v>
      </c>
      <c r="K67" s="25">
        <f>I67+365</f>
        <v>44910</v>
      </c>
      <c r="L67" s="4">
        <v>19770</v>
      </c>
      <c r="M67" s="4">
        <v>0</v>
      </c>
      <c r="N67" s="4">
        <f t="shared" ref="N67" si="49">L67+M67</f>
        <v>19770</v>
      </c>
      <c r="O67" s="2" t="s">
        <v>208</v>
      </c>
      <c r="P67" s="22">
        <v>44650</v>
      </c>
      <c r="Q67" s="9">
        <f>N67</f>
        <v>19770</v>
      </c>
      <c r="R67" s="75"/>
      <c r="S67" s="517"/>
      <c r="T67" s="518"/>
      <c r="U67" s="3"/>
    </row>
    <row r="68" spans="2:21" s="48" customFormat="1" ht="31.5" customHeight="1" x14ac:dyDescent="0.25">
      <c r="B68" s="47" t="s">
        <v>217</v>
      </c>
      <c r="C68" s="47" t="s">
        <v>218</v>
      </c>
      <c r="D68" s="2" t="s">
        <v>219</v>
      </c>
      <c r="E68" s="47"/>
      <c r="F68" s="50" t="s">
        <v>39</v>
      </c>
      <c r="G68" s="50" t="s">
        <v>221</v>
      </c>
      <c r="H68" s="50"/>
      <c r="I68" s="12">
        <v>44480</v>
      </c>
      <c r="J68" s="2" t="str">
        <f t="shared" si="17"/>
        <v>JN-151/2021</v>
      </c>
      <c r="K68" s="25">
        <v>44651</v>
      </c>
      <c r="L68" s="4">
        <v>160768.79999999999</v>
      </c>
      <c r="M68" s="4">
        <f t="shared" ref="M68" si="50">L68*25/100</f>
        <v>40192.199999999997</v>
      </c>
      <c r="N68" s="4">
        <f t="shared" ref="N68" si="51">L68+M68</f>
        <v>200961</v>
      </c>
      <c r="O68" s="2" t="s">
        <v>208</v>
      </c>
      <c r="P68" s="22">
        <f>K68</f>
        <v>44651</v>
      </c>
      <c r="Q68" s="9">
        <v>182146.75</v>
      </c>
      <c r="R68" s="47"/>
      <c r="S68" s="517"/>
      <c r="T68" s="518"/>
      <c r="U68" s="3"/>
    </row>
    <row r="69" spans="2:21" s="124" customFormat="1" ht="31.5" customHeight="1" x14ac:dyDescent="0.25">
      <c r="B69" s="123" t="s">
        <v>486</v>
      </c>
      <c r="C69" s="123" t="s">
        <v>487</v>
      </c>
      <c r="D69" s="2" t="s">
        <v>488</v>
      </c>
      <c r="E69" s="123"/>
      <c r="F69" s="123" t="s">
        <v>39</v>
      </c>
      <c r="G69" s="123" t="s">
        <v>489</v>
      </c>
      <c r="H69" s="123"/>
      <c r="I69" s="12">
        <v>44491</v>
      </c>
      <c r="J69" s="2" t="str">
        <f t="shared" si="17"/>
        <v>JN-156/2021</v>
      </c>
      <c r="K69" s="25">
        <f>I69+30</f>
        <v>44521</v>
      </c>
      <c r="L69" s="4">
        <v>197787.5</v>
      </c>
      <c r="M69" s="4">
        <v>38291.68</v>
      </c>
      <c r="N69" s="4">
        <f t="shared" ref="N69" si="52">L69+M69</f>
        <v>236079.18</v>
      </c>
      <c r="O69" s="2" t="s">
        <v>419</v>
      </c>
      <c r="P69" s="22">
        <v>44537</v>
      </c>
      <c r="Q69" s="9">
        <f>N69</f>
        <v>236079.18</v>
      </c>
      <c r="R69" s="123"/>
      <c r="S69" s="517"/>
      <c r="T69" s="518"/>
      <c r="U69" s="3"/>
    </row>
    <row r="70" spans="2:21" s="108" customFormat="1" ht="36" x14ac:dyDescent="0.25">
      <c r="B70" s="107" t="s">
        <v>459</v>
      </c>
      <c r="C70" s="107" t="s">
        <v>460</v>
      </c>
      <c r="D70" s="2" t="s">
        <v>461</v>
      </c>
      <c r="E70" s="107"/>
      <c r="F70" s="107" t="s">
        <v>39</v>
      </c>
      <c r="G70" s="107" t="s">
        <v>462</v>
      </c>
      <c r="H70" s="107"/>
      <c r="I70" s="12">
        <v>44516</v>
      </c>
      <c r="J70" s="2" t="str">
        <f t="shared" si="17"/>
        <v>JN-158/2021</v>
      </c>
      <c r="K70" s="25">
        <v>44593</v>
      </c>
      <c r="L70" s="4">
        <v>54998</v>
      </c>
      <c r="M70" s="4">
        <v>0</v>
      </c>
      <c r="N70" s="4">
        <f t="shared" ref="N70" si="53">L70+M70</f>
        <v>54998</v>
      </c>
      <c r="O70" s="2" t="s">
        <v>208</v>
      </c>
      <c r="P70" s="22">
        <v>44592</v>
      </c>
      <c r="Q70" s="9">
        <f>N70</f>
        <v>54998</v>
      </c>
      <c r="R70" s="107"/>
      <c r="S70" s="517"/>
      <c r="T70" s="518"/>
      <c r="U70" s="3"/>
    </row>
    <row r="71" spans="2:21" s="57" customFormat="1" ht="30.75" customHeight="1" x14ac:dyDescent="0.25">
      <c r="B71" s="55" t="s">
        <v>234</v>
      </c>
      <c r="C71" s="55" t="s">
        <v>235</v>
      </c>
      <c r="D71" s="2"/>
      <c r="E71" s="55"/>
      <c r="F71" s="122" t="s">
        <v>39</v>
      </c>
      <c r="G71" s="122" t="s">
        <v>485</v>
      </c>
      <c r="H71" s="122"/>
      <c r="I71" s="12">
        <v>44531</v>
      </c>
      <c r="J71" s="2" t="str">
        <f t="shared" si="17"/>
        <v>JN-172/2021</v>
      </c>
      <c r="K71" s="25">
        <f>I71+365</f>
        <v>44896</v>
      </c>
      <c r="L71" s="4">
        <v>32405</v>
      </c>
      <c r="M71" s="4">
        <f>L71*25/100</f>
        <v>8101.25</v>
      </c>
      <c r="N71" s="4">
        <f t="shared" ref="N71" si="54">L71+M71</f>
        <v>40506.25</v>
      </c>
      <c r="O71" s="2" t="s">
        <v>208</v>
      </c>
      <c r="P71" s="22">
        <f>K71</f>
        <v>44896</v>
      </c>
      <c r="Q71" s="9">
        <v>35250</v>
      </c>
      <c r="R71" s="55"/>
      <c r="S71" s="517"/>
      <c r="T71" s="518"/>
      <c r="U71" s="3"/>
    </row>
    <row r="72" spans="2:21" s="57" customFormat="1" ht="33.75" customHeight="1" x14ac:dyDescent="0.25">
      <c r="B72" s="509" t="s">
        <v>236</v>
      </c>
      <c r="C72" s="55" t="s">
        <v>835</v>
      </c>
      <c r="D72" s="2"/>
      <c r="E72" s="55"/>
      <c r="F72" s="167" t="s">
        <v>39</v>
      </c>
      <c r="G72" s="167" t="s">
        <v>598</v>
      </c>
      <c r="H72" s="167"/>
      <c r="I72" s="12">
        <v>44531</v>
      </c>
      <c r="J72" s="2" t="str">
        <f t="shared" si="17"/>
        <v>JN-173/2021</v>
      </c>
      <c r="K72" s="25">
        <f>I72+365</f>
        <v>44896</v>
      </c>
      <c r="L72" s="4">
        <v>24000</v>
      </c>
      <c r="M72" s="4">
        <f>L72*25/100</f>
        <v>6000</v>
      </c>
      <c r="N72" s="4">
        <f t="shared" ref="N72" si="55">L72+M72</f>
        <v>30000</v>
      </c>
      <c r="O72" s="2" t="s">
        <v>208</v>
      </c>
      <c r="P72" s="22"/>
      <c r="Q72" s="9"/>
      <c r="R72" s="55"/>
      <c r="S72" s="517"/>
      <c r="T72" s="518"/>
      <c r="U72" s="3"/>
    </row>
    <row r="73" spans="2:21" s="111" customFormat="1" ht="33.75" customHeight="1" x14ac:dyDescent="0.25">
      <c r="B73" s="110" t="s">
        <v>464</v>
      </c>
      <c r="C73" s="110" t="s">
        <v>465</v>
      </c>
      <c r="D73" s="2" t="s">
        <v>466</v>
      </c>
      <c r="E73" s="110"/>
      <c r="F73" s="110" t="s">
        <v>39</v>
      </c>
      <c r="G73" s="110" t="s">
        <v>467</v>
      </c>
      <c r="H73" s="110"/>
      <c r="I73" s="12">
        <v>44559</v>
      </c>
      <c r="J73" s="2" t="str">
        <f t="shared" si="17"/>
        <v>JN-176/2021</v>
      </c>
      <c r="K73" s="25">
        <v>44635</v>
      </c>
      <c r="L73" s="4">
        <v>194250</v>
      </c>
      <c r="M73" s="4">
        <v>0</v>
      </c>
      <c r="N73" s="4">
        <f t="shared" ref="N73" si="56">L73+M73</f>
        <v>194250</v>
      </c>
      <c r="O73" s="2" t="s">
        <v>419</v>
      </c>
      <c r="P73" s="22">
        <v>44610</v>
      </c>
      <c r="Q73" s="9">
        <f>L73</f>
        <v>194250</v>
      </c>
      <c r="R73" s="110"/>
      <c r="S73" s="56"/>
      <c r="T73" s="116"/>
      <c r="U73" s="3"/>
    </row>
    <row r="74" spans="2:21" s="59" customFormat="1" ht="45" x14ac:dyDescent="0.25">
      <c r="B74" s="58" t="s">
        <v>237</v>
      </c>
      <c r="C74" s="58" t="s">
        <v>238</v>
      </c>
      <c r="D74" s="2" t="s">
        <v>239</v>
      </c>
      <c r="E74" s="58"/>
      <c r="F74" s="58" t="s">
        <v>39</v>
      </c>
      <c r="G74" s="58" t="s">
        <v>176</v>
      </c>
      <c r="H74" s="58"/>
      <c r="I74" s="12">
        <v>44552</v>
      </c>
      <c r="J74" s="2" t="str">
        <f t="shared" si="17"/>
        <v>JN-181/2021</v>
      </c>
      <c r="K74" s="25">
        <v>44926</v>
      </c>
      <c r="L74" s="4">
        <v>197138.9</v>
      </c>
      <c r="M74" s="4">
        <f t="shared" ref="M74:M80" si="57">L74*25/100</f>
        <v>49284.724999999999</v>
      </c>
      <c r="N74" s="4">
        <f t="shared" ref="N74" si="58">L74+M74</f>
        <v>246423.625</v>
      </c>
      <c r="O74" s="2" t="s">
        <v>208</v>
      </c>
      <c r="P74" s="22">
        <v>44926</v>
      </c>
      <c r="Q74" s="9">
        <v>234664.03</v>
      </c>
      <c r="R74" s="58"/>
      <c r="S74" s="517"/>
      <c r="T74" s="518"/>
      <c r="U74" s="3"/>
    </row>
    <row r="75" spans="2:21" s="65" customFormat="1" ht="27" x14ac:dyDescent="0.25">
      <c r="B75" s="64" t="s">
        <v>248</v>
      </c>
      <c r="C75" s="64" t="s">
        <v>249</v>
      </c>
      <c r="D75" s="2" t="s">
        <v>250</v>
      </c>
      <c r="E75" s="64"/>
      <c r="F75" s="72" t="s">
        <v>39</v>
      </c>
      <c r="G75" s="72" t="s">
        <v>259</v>
      </c>
      <c r="H75" s="72"/>
      <c r="I75" s="12">
        <v>44550</v>
      </c>
      <c r="J75" s="2" t="str">
        <f t="shared" si="17"/>
        <v>JN-183/2021</v>
      </c>
      <c r="K75" s="25">
        <v>44651</v>
      </c>
      <c r="L75" s="4">
        <v>27000</v>
      </c>
      <c r="M75" s="4">
        <f t="shared" si="57"/>
        <v>6750</v>
      </c>
      <c r="N75" s="4">
        <f t="shared" ref="N75" si="59">L75+M75</f>
        <v>33750</v>
      </c>
      <c r="O75" s="2" t="s">
        <v>208</v>
      </c>
      <c r="P75" s="22">
        <v>44651</v>
      </c>
      <c r="Q75" s="9">
        <f>N75</f>
        <v>33750</v>
      </c>
      <c r="R75" s="64"/>
      <c r="S75" s="517"/>
      <c r="T75" s="518"/>
      <c r="U75" s="3"/>
    </row>
    <row r="76" spans="2:21" s="65" customFormat="1" ht="27" customHeight="1" x14ac:dyDescent="0.25">
      <c r="B76" s="64" t="s">
        <v>251</v>
      </c>
      <c r="C76" s="64" t="s">
        <v>252</v>
      </c>
      <c r="D76" s="2" t="s">
        <v>222</v>
      </c>
      <c r="E76" s="64"/>
      <c r="F76" s="71" t="s">
        <v>39</v>
      </c>
      <c r="G76" s="71" t="s">
        <v>223</v>
      </c>
      <c r="H76" s="71"/>
      <c r="I76" s="12">
        <v>44540</v>
      </c>
      <c r="J76" s="2" t="str">
        <f t="shared" si="17"/>
        <v>JN-184/2021</v>
      </c>
      <c r="K76" s="25">
        <v>44926</v>
      </c>
      <c r="L76" s="4">
        <v>44070</v>
      </c>
      <c r="M76" s="4">
        <f t="shared" si="57"/>
        <v>11017.5</v>
      </c>
      <c r="N76" s="4">
        <f t="shared" ref="N76" si="60">L76+M76</f>
        <v>55087.5</v>
      </c>
      <c r="O76" s="2" t="s">
        <v>208</v>
      </c>
      <c r="P76" s="22">
        <v>44915</v>
      </c>
      <c r="Q76" s="9">
        <f>N76</f>
        <v>55087.5</v>
      </c>
      <c r="R76" s="64"/>
      <c r="S76" s="517"/>
      <c r="T76" s="518"/>
      <c r="U76" s="3"/>
    </row>
    <row r="77" spans="2:21" s="65" customFormat="1" ht="36" customHeight="1" x14ac:dyDescent="0.25">
      <c r="B77" s="64" t="s">
        <v>253</v>
      </c>
      <c r="C77" s="64" t="s">
        <v>260</v>
      </c>
      <c r="D77" s="2" t="s">
        <v>194</v>
      </c>
      <c r="E77" s="64"/>
      <c r="F77" s="72" t="s">
        <v>39</v>
      </c>
      <c r="G77" s="72" t="s">
        <v>259</v>
      </c>
      <c r="H77" s="72"/>
      <c r="I77" s="12">
        <v>44550</v>
      </c>
      <c r="J77" s="2" t="str">
        <f t="shared" si="17"/>
        <v>JN-186/2021</v>
      </c>
      <c r="K77" s="25">
        <v>44957</v>
      </c>
      <c r="L77" s="4">
        <v>24480</v>
      </c>
      <c r="M77" s="4">
        <f t="shared" si="57"/>
        <v>6120</v>
      </c>
      <c r="N77" s="4">
        <f t="shared" ref="N77" si="61">L77+M77</f>
        <v>30600</v>
      </c>
      <c r="O77" s="2" t="s">
        <v>208</v>
      </c>
      <c r="P77" s="22"/>
      <c r="Q77" s="9"/>
      <c r="R77" s="64"/>
      <c r="S77" s="517" t="s">
        <v>1407</v>
      </c>
      <c r="T77" s="518"/>
      <c r="U77" s="3"/>
    </row>
    <row r="78" spans="2:21" s="69" customFormat="1" ht="45" x14ac:dyDescent="0.25">
      <c r="B78" s="68" t="s">
        <v>257</v>
      </c>
      <c r="C78" s="68" t="s">
        <v>258</v>
      </c>
      <c r="D78" s="2" t="s">
        <v>70</v>
      </c>
      <c r="E78" s="68"/>
      <c r="F78" s="68" t="s">
        <v>39</v>
      </c>
      <c r="G78" s="68" t="s">
        <v>71</v>
      </c>
      <c r="H78" s="68"/>
      <c r="I78" s="12">
        <v>44550</v>
      </c>
      <c r="J78" s="2" t="str">
        <f t="shared" si="17"/>
        <v>JN-187/2021</v>
      </c>
      <c r="K78" s="25">
        <v>44926</v>
      </c>
      <c r="L78" s="4">
        <v>63650</v>
      </c>
      <c r="M78" s="4">
        <f t="shared" si="57"/>
        <v>15912.5</v>
      </c>
      <c r="N78" s="4">
        <f t="shared" ref="N78" si="62">L78+M78</f>
        <v>79562.5</v>
      </c>
      <c r="O78" s="2" t="s">
        <v>208</v>
      </c>
      <c r="P78" s="22">
        <f>K78</f>
        <v>44926</v>
      </c>
      <c r="Q78" s="9">
        <v>22662.5</v>
      </c>
      <c r="R78" s="68"/>
      <c r="S78" s="517"/>
      <c r="T78" s="518"/>
      <c r="U78" s="3"/>
    </row>
    <row r="79" spans="2:21" s="91" customFormat="1" ht="24.95" customHeight="1" x14ac:dyDescent="0.25">
      <c r="B79" s="90" t="s">
        <v>426</v>
      </c>
      <c r="C79" s="90" t="s">
        <v>427</v>
      </c>
      <c r="D79" s="2" t="s">
        <v>62</v>
      </c>
      <c r="E79" s="90"/>
      <c r="F79" s="90" t="s">
        <v>39</v>
      </c>
      <c r="G79" s="90" t="s">
        <v>417</v>
      </c>
      <c r="H79" s="90"/>
      <c r="I79" s="12">
        <v>44560</v>
      </c>
      <c r="J79" s="2" t="str">
        <f t="shared" si="17"/>
        <v>JN-188/2021</v>
      </c>
      <c r="K79" s="25">
        <v>44926</v>
      </c>
      <c r="L79" s="4">
        <v>22860</v>
      </c>
      <c r="M79" s="4">
        <f t="shared" ref="M79" si="63">L79*25/100</f>
        <v>5715</v>
      </c>
      <c r="N79" s="4">
        <f t="shared" ref="N79" si="64">L79+M79</f>
        <v>28575</v>
      </c>
      <c r="O79" s="2" t="s">
        <v>208</v>
      </c>
      <c r="P79" s="22">
        <f>K79</f>
        <v>44926</v>
      </c>
      <c r="Q79" s="9">
        <v>26193.75</v>
      </c>
      <c r="R79" s="90"/>
      <c r="S79" s="517"/>
      <c r="T79" s="518"/>
      <c r="U79" s="3"/>
    </row>
    <row r="80" spans="2:21" s="89" customFormat="1" ht="24.95" customHeight="1" x14ac:dyDescent="0.25">
      <c r="B80" s="88" t="s">
        <v>423</v>
      </c>
      <c r="C80" s="88" t="s">
        <v>424</v>
      </c>
      <c r="D80" s="2" t="s">
        <v>61</v>
      </c>
      <c r="E80" s="88"/>
      <c r="F80" s="88" t="s">
        <v>39</v>
      </c>
      <c r="G80" s="88" t="s">
        <v>425</v>
      </c>
      <c r="H80" s="88"/>
      <c r="I80" s="12">
        <v>44552</v>
      </c>
      <c r="J80" s="2" t="str">
        <f t="shared" si="17"/>
        <v>JN-189/2021</v>
      </c>
      <c r="K80" s="25">
        <v>44587</v>
      </c>
      <c r="L80" s="4">
        <v>30932</v>
      </c>
      <c r="M80" s="4">
        <f t="shared" si="57"/>
        <v>7733</v>
      </c>
      <c r="N80" s="4">
        <f t="shared" ref="N80" si="65">L80+M80</f>
        <v>38665</v>
      </c>
      <c r="O80" s="2" t="s">
        <v>208</v>
      </c>
      <c r="P80" s="22">
        <f>I80</f>
        <v>44552</v>
      </c>
      <c r="Q80" s="9">
        <f t="shared" ref="Q80:Q95" si="66">N80</f>
        <v>38665</v>
      </c>
      <c r="R80" s="88"/>
      <c r="S80" s="517"/>
      <c r="T80" s="518"/>
      <c r="U80" s="3"/>
    </row>
    <row r="81" spans="2:21" s="81" customFormat="1" ht="24.95" customHeight="1" x14ac:dyDescent="0.25">
      <c r="B81" s="513" t="s">
        <v>1467</v>
      </c>
      <c r="C81" s="78" t="s">
        <v>56</v>
      </c>
      <c r="D81" s="2" t="s">
        <v>61</v>
      </c>
      <c r="E81" s="78"/>
      <c r="F81" s="78" t="s">
        <v>39</v>
      </c>
      <c r="G81" s="513" t="s">
        <v>463</v>
      </c>
      <c r="H81" s="513"/>
      <c r="I81" s="12">
        <v>44566</v>
      </c>
      <c r="J81" s="2" t="str">
        <f t="shared" ref="J81" si="67">B81</f>
        <v>JN-01/2022 grupa 1</v>
      </c>
      <c r="K81" s="25">
        <v>44926</v>
      </c>
      <c r="L81" s="4">
        <v>33060</v>
      </c>
      <c r="M81" s="4">
        <f t="shared" ref="M81" si="68">L81*25/100</f>
        <v>8265</v>
      </c>
      <c r="N81" s="4">
        <f t="shared" ref="N81" si="69">L81+M81</f>
        <v>41325</v>
      </c>
      <c r="O81" s="2" t="s">
        <v>208</v>
      </c>
      <c r="P81" s="22">
        <f t="shared" ref="P81:P95" si="70">K81</f>
        <v>44926</v>
      </c>
      <c r="Q81" s="9">
        <f t="shared" si="66"/>
        <v>41325</v>
      </c>
      <c r="R81" s="78"/>
      <c r="S81" s="79"/>
      <c r="T81" s="80"/>
      <c r="U81" s="3"/>
    </row>
    <row r="82" spans="2:21" s="516" customFormat="1" ht="24.95" customHeight="1" x14ac:dyDescent="0.25">
      <c r="B82" s="513" t="s">
        <v>1468</v>
      </c>
      <c r="C82" s="513" t="s">
        <v>56</v>
      </c>
      <c r="D82" s="2" t="s">
        <v>61</v>
      </c>
      <c r="E82" s="513"/>
      <c r="F82" s="513" t="s">
        <v>39</v>
      </c>
      <c r="G82" s="513" t="s">
        <v>45</v>
      </c>
      <c r="H82" s="513"/>
      <c r="I82" s="12">
        <v>44587</v>
      </c>
      <c r="J82" s="2" t="str">
        <f t="shared" ref="J82" si="71">B82</f>
        <v>JN-01/2022 grupa 2</v>
      </c>
      <c r="K82" s="25">
        <v>44768</v>
      </c>
      <c r="L82" s="4">
        <v>32200</v>
      </c>
      <c r="M82" s="4">
        <f t="shared" ref="M82" si="72">L82*25/100</f>
        <v>8050</v>
      </c>
      <c r="N82" s="4">
        <f t="shared" ref="N82" si="73">L82+M82</f>
        <v>40250</v>
      </c>
      <c r="O82" s="2" t="s">
        <v>208</v>
      </c>
      <c r="P82" s="22">
        <f t="shared" si="70"/>
        <v>44768</v>
      </c>
      <c r="Q82" s="9">
        <f t="shared" si="66"/>
        <v>40250</v>
      </c>
      <c r="R82" s="513"/>
      <c r="S82" s="514"/>
      <c r="T82" s="515"/>
      <c r="U82" s="3"/>
    </row>
    <row r="83" spans="2:21" s="516" customFormat="1" ht="24.95" customHeight="1" x14ac:dyDescent="0.25">
      <c r="B83" s="513" t="s">
        <v>1469</v>
      </c>
      <c r="C83" s="513" t="s">
        <v>56</v>
      </c>
      <c r="D83" s="2" t="s">
        <v>61</v>
      </c>
      <c r="E83" s="513"/>
      <c r="F83" s="513" t="s">
        <v>39</v>
      </c>
      <c r="G83" s="513" t="s">
        <v>425</v>
      </c>
      <c r="H83" s="513"/>
      <c r="I83" s="12">
        <v>44566</v>
      </c>
      <c r="J83" s="2" t="str">
        <f t="shared" ref="J83" si="74">B83</f>
        <v>JN-01/2022 grupa 3</v>
      </c>
      <c r="K83" s="25">
        <v>44926</v>
      </c>
      <c r="L83" s="4">
        <v>55227.78</v>
      </c>
      <c r="M83" s="4">
        <f t="shared" ref="M83" si="75">L83*25/100</f>
        <v>13806.945</v>
      </c>
      <c r="N83" s="4">
        <f t="shared" ref="N83" si="76">L83+M83</f>
        <v>69034.725000000006</v>
      </c>
      <c r="O83" s="2" t="s">
        <v>208</v>
      </c>
      <c r="P83" s="22">
        <f t="shared" si="70"/>
        <v>44926</v>
      </c>
      <c r="Q83" s="9">
        <f t="shared" si="66"/>
        <v>69034.725000000006</v>
      </c>
      <c r="R83" s="513"/>
      <c r="S83" s="514"/>
      <c r="T83" s="515"/>
      <c r="U83" s="3"/>
    </row>
    <row r="84" spans="2:21" s="516" customFormat="1" ht="24.95" customHeight="1" x14ac:dyDescent="0.25">
      <c r="B84" s="513" t="s">
        <v>1470</v>
      </c>
      <c r="C84" s="513" t="s">
        <v>56</v>
      </c>
      <c r="D84" s="2" t="s">
        <v>61</v>
      </c>
      <c r="E84" s="513"/>
      <c r="F84" s="513" t="s">
        <v>39</v>
      </c>
      <c r="G84" s="513" t="s">
        <v>1471</v>
      </c>
      <c r="H84" s="513"/>
      <c r="I84" s="12">
        <v>44595</v>
      </c>
      <c r="J84" s="2" t="str">
        <f t="shared" ref="J84" si="77">B84</f>
        <v>JN-01/2022 grupa 4</v>
      </c>
      <c r="K84" s="25">
        <v>44867</v>
      </c>
      <c r="L84" s="4">
        <v>27185</v>
      </c>
      <c r="M84" s="4">
        <f t="shared" ref="M84" si="78">L84*25/100</f>
        <v>6796.25</v>
      </c>
      <c r="N84" s="4">
        <f t="shared" ref="N84" si="79">L84+M84</f>
        <v>33981.25</v>
      </c>
      <c r="O84" s="2" t="s">
        <v>208</v>
      </c>
      <c r="P84" s="22">
        <f t="shared" si="70"/>
        <v>44867</v>
      </c>
      <c r="Q84" s="9">
        <f t="shared" si="66"/>
        <v>33981.25</v>
      </c>
      <c r="R84" s="513"/>
      <c r="S84" s="514"/>
      <c r="T84" s="515"/>
      <c r="U84" s="3"/>
    </row>
    <row r="85" spans="2:21" s="516" customFormat="1" ht="24.95" customHeight="1" x14ac:dyDescent="0.25">
      <c r="B85" s="513" t="s">
        <v>1472</v>
      </c>
      <c r="C85" s="513" t="s">
        <v>56</v>
      </c>
      <c r="D85" s="2" t="s">
        <v>61</v>
      </c>
      <c r="E85" s="513"/>
      <c r="F85" s="513" t="s">
        <v>39</v>
      </c>
      <c r="G85" s="513" t="s">
        <v>1473</v>
      </c>
      <c r="H85" s="513"/>
      <c r="I85" s="12">
        <v>44573</v>
      </c>
      <c r="J85" s="2" t="str">
        <f t="shared" ref="J85" si="80">B85</f>
        <v>JN-01/2022 grupa 5</v>
      </c>
      <c r="K85" s="25">
        <v>44819</v>
      </c>
      <c r="L85" s="4">
        <v>112513</v>
      </c>
      <c r="M85" s="4">
        <f t="shared" ref="M85" si="81">L85*25/100</f>
        <v>28128.25</v>
      </c>
      <c r="N85" s="4">
        <f t="shared" ref="N85" si="82">L85+M85</f>
        <v>140641.25</v>
      </c>
      <c r="O85" s="2" t="s">
        <v>208</v>
      </c>
      <c r="P85" s="22">
        <f t="shared" si="70"/>
        <v>44819</v>
      </c>
      <c r="Q85" s="9">
        <f t="shared" si="66"/>
        <v>140641.25</v>
      </c>
      <c r="R85" s="513"/>
      <c r="S85" s="514"/>
      <c r="T85" s="515"/>
      <c r="U85" s="3"/>
    </row>
    <row r="86" spans="2:21" s="516" customFormat="1" ht="24.95" customHeight="1" x14ac:dyDescent="0.25">
      <c r="B86" s="513" t="s">
        <v>1474</v>
      </c>
      <c r="C86" s="513" t="s">
        <v>56</v>
      </c>
      <c r="D86" s="2" t="s">
        <v>61</v>
      </c>
      <c r="E86" s="513"/>
      <c r="F86" s="513" t="s">
        <v>39</v>
      </c>
      <c r="G86" s="513" t="s">
        <v>1081</v>
      </c>
      <c r="H86" s="513"/>
      <c r="I86" s="3">
        <v>44666</v>
      </c>
      <c r="J86" s="2" t="str">
        <f t="shared" ref="J86:J87" si="83">B86</f>
        <v>JN-01/2022 grupa 6</v>
      </c>
      <c r="K86" s="25">
        <v>44684</v>
      </c>
      <c r="L86" s="4">
        <v>5200</v>
      </c>
      <c r="M86" s="4">
        <v>0</v>
      </c>
      <c r="N86" s="4">
        <f t="shared" ref="N86:N87" si="84">L86+M86</f>
        <v>5200</v>
      </c>
      <c r="O86" s="2" t="s">
        <v>208</v>
      </c>
      <c r="P86" s="22">
        <f t="shared" si="70"/>
        <v>44684</v>
      </c>
      <c r="Q86" s="9">
        <f t="shared" si="66"/>
        <v>5200</v>
      </c>
      <c r="R86" s="513"/>
      <c r="S86" s="514"/>
      <c r="T86" s="515"/>
      <c r="U86" s="3"/>
    </row>
    <row r="87" spans="2:21" s="516" customFormat="1" ht="24.95" customHeight="1" x14ac:dyDescent="0.25">
      <c r="B87" s="513" t="s">
        <v>1475</v>
      </c>
      <c r="C87" s="513" t="s">
        <v>56</v>
      </c>
      <c r="D87" s="2" t="s">
        <v>61</v>
      </c>
      <c r="E87" s="513"/>
      <c r="F87" s="513" t="s">
        <v>39</v>
      </c>
      <c r="G87" s="513" t="s">
        <v>1476</v>
      </c>
      <c r="H87" s="513"/>
      <c r="I87" s="12">
        <v>44680</v>
      </c>
      <c r="J87" s="2" t="str">
        <f t="shared" si="83"/>
        <v>JN-01/2022 grupa 7</v>
      </c>
      <c r="K87" s="25">
        <v>44926</v>
      </c>
      <c r="L87" s="4">
        <v>32997.67</v>
      </c>
      <c r="M87" s="4">
        <f t="shared" ref="M87" si="85">L87*25/100</f>
        <v>8249.4174999999996</v>
      </c>
      <c r="N87" s="4">
        <f t="shared" si="84"/>
        <v>41247.087499999994</v>
      </c>
      <c r="O87" s="2" t="s">
        <v>208</v>
      </c>
      <c r="P87" s="22">
        <f t="shared" si="70"/>
        <v>44926</v>
      </c>
      <c r="Q87" s="9">
        <f t="shared" si="66"/>
        <v>41247.087499999994</v>
      </c>
      <c r="R87" s="513"/>
      <c r="S87" s="514"/>
      <c r="T87" s="515"/>
      <c r="U87" s="3"/>
    </row>
    <row r="88" spans="2:21" s="516" customFormat="1" ht="24.95" customHeight="1" x14ac:dyDescent="0.25">
      <c r="B88" s="513" t="s">
        <v>1477</v>
      </c>
      <c r="C88" s="513" t="s">
        <v>56</v>
      </c>
      <c r="D88" s="2" t="s">
        <v>61</v>
      </c>
      <c r="E88" s="513"/>
      <c r="F88" s="513" t="s">
        <v>39</v>
      </c>
      <c r="G88" s="513" t="s">
        <v>1478</v>
      </c>
      <c r="H88" s="513"/>
      <c r="I88" s="12">
        <v>44707</v>
      </c>
      <c r="J88" s="2" t="str">
        <f t="shared" ref="J88" si="86">B88</f>
        <v>JN-01/2022 grupa 8</v>
      </c>
      <c r="K88" s="25">
        <v>44915</v>
      </c>
      <c r="L88" s="4">
        <v>13660</v>
      </c>
      <c r="M88" s="4">
        <f t="shared" ref="M88" si="87">L88*25/100</f>
        <v>3415</v>
      </c>
      <c r="N88" s="4">
        <f t="shared" ref="N88" si="88">L88+M88</f>
        <v>17075</v>
      </c>
      <c r="O88" s="2" t="s">
        <v>208</v>
      </c>
      <c r="P88" s="22">
        <f t="shared" si="70"/>
        <v>44915</v>
      </c>
      <c r="Q88" s="9">
        <f t="shared" si="66"/>
        <v>17075</v>
      </c>
      <c r="R88" s="513"/>
      <c r="S88" s="514"/>
      <c r="T88" s="515"/>
      <c r="U88" s="3"/>
    </row>
    <row r="89" spans="2:21" s="516" customFormat="1" ht="24.95" customHeight="1" x14ac:dyDescent="0.25">
      <c r="B89" s="513" t="s">
        <v>1479</v>
      </c>
      <c r="C89" s="513" t="s">
        <v>56</v>
      </c>
      <c r="D89" s="2" t="s">
        <v>61</v>
      </c>
      <c r="E89" s="513"/>
      <c r="F89" s="513" t="s">
        <v>39</v>
      </c>
      <c r="G89" s="513" t="s">
        <v>1480</v>
      </c>
      <c r="H89" s="513"/>
      <c r="I89" s="12">
        <v>44722</v>
      </c>
      <c r="J89" s="2" t="str">
        <f t="shared" ref="J89" si="89">B89</f>
        <v>JN-01/2022 grupa 9</v>
      </c>
      <c r="K89" s="25">
        <v>44740</v>
      </c>
      <c r="L89" s="4">
        <v>1500</v>
      </c>
      <c r="M89" s="4">
        <f t="shared" ref="M89" si="90">L89*25/100</f>
        <v>375</v>
      </c>
      <c r="N89" s="4">
        <f t="shared" ref="N89" si="91">L89+M89</f>
        <v>1875</v>
      </c>
      <c r="O89" s="2" t="s">
        <v>208</v>
      </c>
      <c r="P89" s="22">
        <f t="shared" si="70"/>
        <v>44740</v>
      </c>
      <c r="Q89" s="9">
        <f t="shared" si="66"/>
        <v>1875</v>
      </c>
      <c r="R89" s="513"/>
      <c r="S89" s="514"/>
      <c r="T89" s="515"/>
      <c r="U89" s="3"/>
    </row>
    <row r="90" spans="2:21" s="516" customFormat="1" ht="24.95" customHeight="1" x14ac:dyDescent="0.25">
      <c r="B90" s="513" t="s">
        <v>1481</v>
      </c>
      <c r="C90" s="513" t="s">
        <v>56</v>
      </c>
      <c r="D90" s="2" t="s">
        <v>61</v>
      </c>
      <c r="E90" s="513"/>
      <c r="F90" s="513" t="s">
        <v>39</v>
      </c>
      <c r="G90" s="513" t="s">
        <v>1482</v>
      </c>
      <c r="H90" s="513"/>
      <c r="I90" s="12">
        <v>44740</v>
      </c>
      <c r="J90" s="2" t="str">
        <f t="shared" ref="J90" si="92">B90</f>
        <v>JN-01/2022 grupa 10</v>
      </c>
      <c r="K90" s="25">
        <v>44763</v>
      </c>
      <c r="L90" s="4">
        <v>29056</v>
      </c>
      <c r="M90" s="4">
        <f t="shared" ref="M90" si="93">L90*25/100</f>
        <v>7264</v>
      </c>
      <c r="N90" s="4">
        <f t="shared" ref="N90" si="94">L90+M90</f>
        <v>36320</v>
      </c>
      <c r="O90" s="2" t="s">
        <v>208</v>
      </c>
      <c r="P90" s="22">
        <f t="shared" si="70"/>
        <v>44763</v>
      </c>
      <c r="Q90" s="9">
        <f t="shared" si="66"/>
        <v>36320</v>
      </c>
      <c r="R90" s="513"/>
      <c r="S90" s="514"/>
      <c r="T90" s="515"/>
      <c r="U90" s="3"/>
    </row>
    <row r="91" spans="2:21" s="516" customFormat="1" ht="24.95" customHeight="1" x14ac:dyDescent="0.25">
      <c r="B91" s="513" t="s">
        <v>1484</v>
      </c>
      <c r="C91" s="513" t="s">
        <v>56</v>
      </c>
      <c r="D91" s="2" t="s">
        <v>61</v>
      </c>
      <c r="E91" s="513"/>
      <c r="F91" s="513" t="s">
        <v>39</v>
      </c>
      <c r="G91" s="513" t="s">
        <v>1483</v>
      </c>
      <c r="H91" s="513"/>
      <c r="I91" s="12">
        <v>44846</v>
      </c>
      <c r="J91" s="2" t="str">
        <f t="shared" ref="J91" si="95">B91</f>
        <v>JN-01/2022 grupa 11</v>
      </c>
      <c r="K91" s="25">
        <v>44922</v>
      </c>
      <c r="L91" s="4">
        <v>26100</v>
      </c>
      <c r="M91" s="4">
        <f t="shared" ref="M91" si="96">L91*25/100</f>
        <v>6525</v>
      </c>
      <c r="N91" s="4">
        <f t="shared" ref="N91" si="97">L91+M91</f>
        <v>32625</v>
      </c>
      <c r="O91" s="2" t="s">
        <v>208</v>
      </c>
      <c r="P91" s="22">
        <f t="shared" si="70"/>
        <v>44922</v>
      </c>
      <c r="Q91" s="9">
        <f t="shared" si="66"/>
        <v>32625</v>
      </c>
      <c r="R91" s="513"/>
      <c r="S91" s="514"/>
      <c r="T91" s="515"/>
      <c r="U91" s="3"/>
    </row>
    <row r="92" spans="2:21" s="516" customFormat="1" ht="24.95" customHeight="1" x14ac:dyDescent="0.25">
      <c r="B92" s="513" t="s">
        <v>1485</v>
      </c>
      <c r="C92" s="513" t="s">
        <v>56</v>
      </c>
      <c r="D92" s="2" t="s">
        <v>61</v>
      </c>
      <c r="E92" s="513"/>
      <c r="F92" s="513" t="s">
        <v>39</v>
      </c>
      <c r="G92" s="513" t="s">
        <v>1486</v>
      </c>
      <c r="H92" s="513"/>
      <c r="I92" s="12">
        <v>44862</v>
      </c>
      <c r="J92" s="2" t="str">
        <f t="shared" ref="J92" si="98">B92</f>
        <v>JN-01/2022 grupa 12</v>
      </c>
      <c r="K92" s="25">
        <v>44865</v>
      </c>
      <c r="L92" s="4">
        <v>7780</v>
      </c>
      <c r="M92" s="4">
        <f t="shared" ref="M92" si="99">L92*25/100</f>
        <v>1945</v>
      </c>
      <c r="N92" s="4">
        <f t="shared" ref="N92" si="100">L92+M92</f>
        <v>9725</v>
      </c>
      <c r="O92" s="2" t="s">
        <v>208</v>
      </c>
      <c r="P92" s="22">
        <f t="shared" si="70"/>
        <v>44865</v>
      </c>
      <c r="Q92" s="9">
        <f t="shared" si="66"/>
        <v>9725</v>
      </c>
      <c r="R92" s="513"/>
      <c r="S92" s="514"/>
      <c r="T92" s="515"/>
      <c r="U92" s="3"/>
    </row>
    <row r="93" spans="2:21" s="516" customFormat="1" ht="24.95" customHeight="1" x14ac:dyDescent="0.25">
      <c r="B93" s="513" t="s">
        <v>1487</v>
      </c>
      <c r="C93" s="513" t="s">
        <v>56</v>
      </c>
      <c r="D93" s="2" t="s">
        <v>61</v>
      </c>
      <c r="E93" s="513"/>
      <c r="F93" s="513" t="s">
        <v>39</v>
      </c>
      <c r="G93" s="513" t="s">
        <v>1488</v>
      </c>
      <c r="H93" s="513"/>
      <c r="I93" s="12">
        <v>44867</v>
      </c>
      <c r="J93" s="2" t="str">
        <f t="shared" ref="J93:J94" si="101">B93</f>
        <v>JN-01/2022 grupa 13</v>
      </c>
      <c r="K93" s="25">
        <v>44881</v>
      </c>
      <c r="L93" s="4">
        <v>1920</v>
      </c>
      <c r="M93" s="4">
        <f t="shared" ref="M93" si="102">L93*25/100</f>
        <v>480</v>
      </c>
      <c r="N93" s="4">
        <f t="shared" ref="N93" si="103">L93+M93</f>
        <v>2400</v>
      </c>
      <c r="O93" s="2" t="s">
        <v>208</v>
      </c>
      <c r="P93" s="22">
        <f t="shared" si="70"/>
        <v>44881</v>
      </c>
      <c r="Q93" s="9">
        <f t="shared" si="66"/>
        <v>2400</v>
      </c>
      <c r="R93" s="513"/>
      <c r="S93" s="514"/>
      <c r="T93" s="515"/>
      <c r="U93" s="3"/>
    </row>
    <row r="94" spans="2:21" s="516" customFormat="1" ht="24.95" customHeight="1" x14ac:dyDescent="0.25">
      <c r="B94" s="513" t="s">
        <v>1489</v>
      </c>
      <c r="C94" s="513" t="s">
        <v>56</v>
      </c>
      <c r="D94" s="2" t="s">
        <v>61</v>
      </c>
      <c r="E94" s="513"/>
      <c r="F94" s="513" t="s">
        <v>39</v>
      </c>
      <c r="G94" s="513" t="s">
        <v>1490</v>
      </c>
      <c r="H94" s="513"/>
      <c r="I94" s="12">
        <v>44909</v>
      </c>
      <c r="J94" s="2" t="str">
        <f t="shared" si="101"/>
        <v>JN-01/2022 grupa 14</v>
      </c>
      <c r="K94" s="25">
        <v>44924</v>
      </c>
      <c r="L94" s="4">
        <v>3200</v>
      </c>
      <c r="M94" s="4">
        <f t="shared" ref="M94" si="104">L94*25/100</f>
        <v>800</v>
      </c>
      <c r="N94" s="4">
        <f t="shared" ref="N94" si="105">L94+M94</f>
        <v>4000</v>
      </c>
      <c r="O94" s="2" t="s">
        <v>208</v>
      </c>
      <c r="P94" s="22">
        <f t="shared" si="70"/>
        <v>44924</v>
      </c>
      <c r="Q94" s="9">
        <f t="shared" si="66"/>
        <v>4000</v>
      </c>
      <c r="R94" s="513"/>
      <c r="S94" s="514"/>
      <c r="T94" s="515"/>
      <c r="U94" s="3"/>
    </row>
    <row r="95" spans="2:21" s="516" customFormat="1" ht="24.95" customHeight="1" x14ac:dyDescent="0.25">
      <c r="B95" s="513" t="s">
        <v>1491</v>
      </c>
      <c r="C95" s="513" t="s">
        <v>56</v>
      </c>
      <c r="D95" s="2" t="s">
        <v>61</v>
      </c>
      <c r="E95" s="513"/>
      <c r="F95" s="513" t="s">
        <v>39</v>
      </c>
      <c r="G95" s="513" t="s">
        <v>1492</v>
      </c>
      <c r="H95" s="513"/>
      <c r="I95" s="12">
        <v>44922</v>
      </c>
      <c r="J95" s="2" t="str">
        <f t="shared" ref="J95" si="106">B95</f>
        <v>JN-01/2022 grupa 15</v>
      </c>
      <c r="K95" s="25">
        <v>44926</v>
      </c>
      <c r="L95" s="4">
        <v>4700</v>
      </c>
      <c r="M95" s="4">
        <v>0</v>
      </c>
      <c r="N95" s="4">
        <f t="shared" ref="N95" si="107">L95+M95</f>
        <v>4700</v>
      </c>
      <c r="O95" s="2" t="s">
        <v>208</v>
      </c>
      <c r="P95" s="22">
        <f t="shared" si="70"/>
        <v>44926</v>
      </c>
      <c r="Q95" s="9">
        <f t="shared" si="66"/>
        <v>4700</v>
      </c>
      <c r="R95" s="513"/>
      <c r="S95" s="514"/>
      <c r="T95" s="515"/>
      <c r="U95" s="3"/>
    </row>
    <row r="96" spans="2:21" s="81" customFormat="1" ht="24.95" customHeight="1" x14ac:dyDescent="0.25">
      <c r="B96" s="78" t="s">
        <v>1053</v>
      </c>
      <c r="C96" s="78" t="s">
        <v>269</v>
      </c>
      <c r="D96" s="2" t="s">
        <v>332</v>
      </c>
      <c r="E96" s="78"/>
      <c r="F96" s="78" t="s">
        <v>39</v>
      </c>
      <c r="G96" s="78" t="s">
        <v>1055</v>
      </c>
      <c r="H96" s="78"/>
      <c r="I96" s="12">
        <v>44827</v>
      </c>
      <c r="J96" s="2" t="str">
        <f t="shared" ref="J96:J101" si="108">B96</f>
        <v>JN-02/2022 grupa 1</v>
      </c>
      <c r="K96" s="25">
        <v>44844</v>
      </c>
      <c r="L96" s="4">
        <v>1912.5</v>
      </c>
      <c r="M96" s="4">
        <f>L96*25/100</f>
        <v>478.125</v>
      </c>
      <c r="N96" s="4">
        <f t="shared" ref="N96" si="109">L96+M96</f>
        <v>2390.625</v>
      </c>
      <c r="O96" s="2" t="s">
        <v>208</v>
      </c>
      <c r="P96" s="22">
        <f t="shared" ref="P96:P101" si="110">K96</f>
        <v>44844</v>
      </c>
      <c r="Q96" s="9">
        <f t="shared" ref="Q96:Q101" si="111">N96</f>
        <v>2390.625</v>
      </c>
      <c r="R96" s="78"/>
      <c r="S96" s="79"/>
      <c r="T96" s="80"/>
      <c r="U96" s="3"/>
    </row>
    <row r="97" spans="2:21" s="408" customFormat="1" ht="24.95" customHeight="1" x14ac:dyDescent="0.25">
      <c r="B97" s="405" t="s">
        <v>1054</v>
      </c>
      <c r="C97" s="405" t="s">
        <v>269</v>
      </c>
      <c r="D97" s="2" t="s">
        <v>332</v>
      </c>
      <c r="E97" s="405"/>
      <c r="F97" s="405" t="s">
        <v>39</v>
      </c>
      <c r="G97" s="405" t="s">
        <v>1056</v>
      </c>
      <c r="H97" s="405"/>
      <c r="I97" s="12">
        <v>44838</v>
      </c>
      <c r="J97" s="2" t="str">
        <f t="shared" si="108"/>
        <v>JN-02/2022 grupa 2</v>
      </c>
      <c r="K97" s="25">
        <v>44840</v>
      </c>
      <c r="L97" s="4">
        <v>1708</v>
      </c>
      <c r="M97" s="4">
        <f>L97*25/100</f>
        <v>427</v>
      </c>
      <c r="N97" s="4">
        <f t="shared" ref="N97" si="112">L97+M97</f>
        <v>2135</v>
      </c>
      <c r="O97" s="2" t="s">
        <v>208</v>
      </c>
      <c r="P97" s="22">
        <f t="shared" si="110"/>
        <v>44840</v>
      </c>
      <c r="Q97" s="9">
        <f t="shared" si="111"/>
        <v>2135</v>
      </c>
      <c r="R97" s="405"/>
      <c r="S97" s="406"/>
      <c r="T97" s="407"/>
      <c r="U97" s="3"/>
    </row>
    <row r="98" spans="2:21" s="408" customFormat="1" ht="24.95" customHeight="1" x14ac:dyDescent="0.25">
      <c r="B98" s="405" t="s">
        <v>1057</v>
      </c>
      <c r="C98" s="405" t="s">
        <v>269</v>
      </c>
      <c r="D98" s="2" t="s">
        <v>332</v>
      </c>
      <c r="E98" s="405"/>
      <c r="F98" s="405" t="s">
        <v>39</v>
      </c>
      <c r="G98" s="405" t="s">
        <v>1058</v>
      </c>
      <c r="H98" s="405"/>
      <c r="I98" s="3">
        <v>44803</v>
      </c>
      <c r="J98" s="2" t="str">
        <f t="shared" si="108"/>
        <v>JN-02/2022 grupa 3</v>
      </c>
      <c r="K98" s="25">
        <v>44813</v>
      </c>
      <c r="L98" s="4">
        <v>19998</v>
      </c>
      <c r="M98" s="4">
        <f>L98*25/100</f>
        <v>4999.5</v>
      </c>
      <c r="N98" s="4">
        <f t="shared" ref="N98" si="113">L98+M98</f>
        <v>24997.5</v>
      </c>
      <c r="O98" s="2" t="s">
        <v>208</v>
      </c>
      <c r="P98" s="22">
        <f t="shared" si="110"/>
        <v>44813</v>
      </c>
      <c r="Q98" s="9">
        <f t="shared" si="111"/>
        <v>24997.5</v>
      </c>
      <c r="R98" s="405"/>
      <c r="S98" s="406"/>
      <c r="T98" s="407"/>
      <c r="U98" s="3"/>
    </row>
    <row r="99" spans="2:21" s="408" customFormat="1" ht="24.95" customHeight="1" x14ac:dyDescent="0.25">
      <c r="B99" s="405" t="s">
        <v>1059</v>
      </c>
      <c r="C99" s="405" t="s">
        <v>269</v>
      </c>
      <c r="D99" s="2" t="s">
        <v>332</v>
      </c>
      <c r="E99" s="405"/>
      <c r="F99" s="405" t="s">
        <v>39</v>
      </c>
      <c r="G99" s="405" t="s">
        <v>1060</v>
      </c>
      <c r="H99" s="405"/>
      <c r="I99" s="3">
        <v>44806</v>
      </c>
      <c r="J99" s="2" t="str">
        <f t="shared" si="108"/>
        <v>JN-02/2022 grupa 4</v>
      </c>
      <c r="K99" s="25">
        <v>44840</v>
      </c>
      <c r="L99" s="4">
        <v>600</v>
      </c>
      <c r="M99" s="4">
        <f>L99*25/100</f>
        <v>150</v>
      </c>
      <c r="N99" s="4">
        <f t="shared" ref="N99" si="114">L99+M99</f>
        <v>750</v>
      </c>
      <c r="O99" s="2" t="s">
        <v>208</v>
      </c>
      <c r="P99" s="22">
        <f t="shared" si="110"/>
        <v>44840</v>
      </c>
      <c r="Q99" s="9">
        <f t="shared" si="111"/>
        <v>750</v>
      </c>
      <c r="R99" s="405"/>
      <c r="S99" s="406"/>
      <c r="T99" s="407"/>
      <c r="U99" s="3"/>
    </row>
    <row r="100" spans="2:21" s="408" customFormat="1" ht="24.95" customHeight="1" x14ac:dyDescent="0.25">
      <c r="B100" s="405" t="s">
        <v>1061</v>
      </c>
      <c r="C100" s="405" t="s">
        <v>269</v>
      </c>
      <c r="D100" s="2" t="s">
        <v>332</v>
      </c>
      <c r="E100" s="405"/>
      <c r="F100" s="405" t="s">
        <v>39</v>
      </c>
      <c r="G100" s="405" t="s">
        <v>1062</v>
      </c>
      <c r="H100" s="405"/>
      <c r="I100" s="3">
        <v>44749</v>
      </c>
      <c r="J100" s="2" t="str">
        <f t="shared" si="108"/>
        <v>JN-02/2022 grupa 5</v>
      </c>
      <c r="K100" s="25">
        <v>44753</v>
      </c>
      <c r="L100" s="4">
        <v>6200</v>
      </c>
      <c r="M100" s="4">
        <f>L100*25/100</f>
        <v>1550</v>
      </c>
      <c r="N100" s="4">
        <f t="shared" ref="N100" si="115">L100+M100</f>
        <v>7750</v>
      </c>
      <c r="O100" s="2" t="s">
        <v>208</v>
      </c>
      <c r="P100" s="22">
        <f t="shared" si="110"/>
        <v>44753</v>
      </c>
      <c r="Q100" s="9">
        <f t="shared" si="111"/>
        <v>7750</v>
      </c>
      <c r="R100" s="405"/>
      <c r="S100" s="406"/>
      <c r="T100" s="407"/>
      <c r="U100" s="3"/>
    </row>
    <row r="101" spans="2:21" s="408" customFormat="1" ht="24.95" customHeight="1" x14ac:dyDescent="0.25">
      <c r="B101" s="405" t="s">
        <v>1063</v>
      </c>
      <c r="C101" s="405" t="s">
        <v>269</v>
      </c>
      <c r="D101" s="2" t="s">
        <v>332</v>
      </c>
      <c r="E101" s="405"/>
      <c r="F101" s="405" t="s">
        <v>39</v>
      </c>
      <c r="G101" s="405" t="s">
        <v>1064</v>
      </c>
      <c r="H101" s="405"/>
      <c r="I101" s="3">
        <v>44685</v>
      </c>
      <c r="J101" s="2" t="str">
        <f t="shared" si="108"/>
        <v>JN-02/2022 grupa 6</v>
      </c>
      <c r="K101" s="25">
        <v>44694</v>
      </c>
      <c r="L101" s="4">
        <v>1510.5</v>
      </c>
      <c r="M101" s="4">
        <v>0</v>
      </c>
      <c r="N101" s="4">
        <f t="shared" ref="N101" si="116">L101+M101</f>
        <v>1510.5</v>
      </c>
      <c r="O101" s="2" t="s">
        <v>208</v>
      </c>
      <c r="P101" s="22">
        <f t="shared" si="110"/>
        <v>44694</v>
      </c>
      <c r="Q101" s="9">
        <f t="shared" si="111"/>
        <v>1510.5</v>
      </c>
      <c r="R101" s="405"/>
      <c r="S101" s="406"/>
      <c r="T101" s="407"/>
      <c r="U101" s="3"/>
    </row>
    <row r="102" spans="2:21" s="408" customFormat="1" ht="24.95" customHeight="1" x14ac:dyDescent="0.25">
      <c r="B102" s="411" t="s">
        <v>1065</v>
      </c>
      <c r="C102" s="411" t="s">
        <v>269</v>
      </c>
      <c r="D102" s="2" t="s">
        <v>332</v>
      </c>
      <c r="E102" s="411"/>
      <c r="F102" s="411" t="s">
        <v>39</v>
      </c>
      <c r="G102" s="411" t="s">
        <v>210</v>
      </c>
      <c r="H102" s="411"/>
      <c r="I102" s="3">
        <v>44622</v>
      </c>
      <c r="J102" s="2" t="str">
        <f t="shared" ref="J102" si="117">B102</f>
        <v>JN-02/2022 grupa 7</v>
      </c>
      <c r="K102" s="25">
        <v>44655</v>
      </c>
      <c r="L102" s="4">
        <v>8500</v>
      </c>
      <c r="M102" s="4">
        <f>L102*25/100</f>
        <v>2125</v>
      </c>
      <c r="N102" s="4">
        <f t="shared" ref="N102" si="118">L102+M102</f>
        <v>10625</v>
      </c>
      <c r="O102" s="2" t="s">
        <v>208</v>
      </c>
      <c r="P102" s="22">
        <f t="shared" ref="P102" si="119">K102</f>
        <v>44655</v>
      </c>
      <c r="Q102" s="9">
        <f t="shared" ref="Q102" si="120">N102</f>
        <v>10625</v>
      </c>
      <c r="R102" s="405"/>
      <c r="S102" s="406"/>
      <c r="T102" s="407"/>
      <c r="U102" s="3"/>
    </row>
    <row r="103" spans="2:21" s="408" customFormat="1" ht="24.95" customHeight="1" x14ac:dyDescent="0.25">
      <c r="B103" s="411" t="s">
        <v>1066</v>
      </c>
      <c r="C103" s="411" t="s">
        <v>269</v>
      </c>
      <c r="D103" s="2" t="s">
        <v>332</v>
      </c>
      <c r="E103" s="411"/>
      <c r="F103" s="411" t="s">
        <v>39</v>
      </c>
      <c r="G103" s="411" t="s">
        <v>1067</v>
      </c>
      <c r="H103" s="411"/>
      <c r="I103" s="3">
        <v>44623</v>
      </c>
      <c r="J103" s="2" t="str">
        <f t="shared" ref="J103" si="121">B103</f>
        <v>JN-02/2022 grupa 8</v>
      </c>
      <c r="K103" s="25">
        <v>44630</v>
      </c>
      <c r="L103" s="4">
        <v>128</v>
      </c>
      <c r="M103" s="4">
        <f>L103*25/100</f>
        <v>32</v>
      </c>
      <c r="N103" s="4">
        <f t="shared" ref="N103" si="122">L103+M103</f>
        <v>160</v>
      </c>
      <c r="O103" s="2" t="s">
        <v>208</v>
      </c>
      <c r="P103" s="22">
        <f t="shared" ref="P103" si="123">K103</f>
        <v>44630</v>
      </c>
      <c r="Q103" s="9">
        <f t="shared" ref="Q103" si="124">N103</f>
        <v>160</v>
      </c>
      <c r="R103" s="405"/>
      <c r="S103" s="406"/>
      <c r="T103" s="407"/>
      <c r="U103" s="3"/>
    </row>
    <row r="104" spans="2:21" s="412" customFormat="1" ht="24.95" customHeight="1" x14ac:dyDescent="0.25">
      <c r="B104" s="411" t="s">
        <v>1068</v>
      </c>
      <c r="C104" s="411" t="s">
        <v>269</v>
      </c>
      <c r="D104" s="2" t="s">
        <v>332</v>
      </c>
      <c r="E104" s="411"/>
      <c r="F104" s="411" t="s">
        <v>39</v>
      </c>
      <c r="G104" s="411" t="s">
        <v>45</v>
      </c>
      <c r="H104" s="411"/>
      <c r="I104" s="3">
        <v>44610</v>
      </c>
      <c r="J104" s="2" t="str">
        <f t="shared" ref="J104" si="125">B104</f>
        <v>JN-02/2022 grupa 9</v>
      </c>
      <c r="K104" s="25">
        <v>44911</v>
      </c>
      <c r="L104" s="4">
        <v>16442</v>
      </c>
      <c r="M104" s="4">
        <f>L104*25/100</f>
        <v>4110.5</v>
      </c>
      <c r="N104" s="4">
        <f t="shared" ref="N104" si="126">L104+M104</f>
        <v>20552.5</v>
      </c>
      <c r="O104" s="2" t="s">
        <v>208</v>
      </c>
      <c r="P104" s="22">
        <f t="shared" ref="P104" si="127">K104</f>
        <v>44911</v>
      </c>
      <c r="Q104" s="9">
        <f t="shared" ref="Q104" si="128">N104</f>
        <v>20552.5</v>
      </c>
      <c r="R104" s="411"/>
      <c r="S104" s="409"/>
      <c r="T104" s="410"/>
      <c r="U104" s="3"/>
    </row>
    <row r="105" spans="2:21" s="412" customFormat="1" ht="24.95" customHeight="1" x14ac:dyDescent="0.25">
      <c r="B105" s="411" t="s">
        <v>1069</v>
      </c>
      <c r="C105" s="411" t="s">
        <v>269</v>
      </c>
      <c r="D105" s="2" t="s">
        <v>332</v>
      </c>
      <c r="E105" s="411"/>
      <c r="F105" s="411" t="s">
        <v>39</v>
      </c>
      <c r="G105" s="411" t="s">
        <v>1070</v>
      </c>
      <c r="H105" s="411"/>
      <c r="I105" s="3">
        <v>44662</v>
      </c>
      <c r="J105" s="2" t="str">
        <f t="shared" ref="J105" si="129">B105</f>
        <v>JN-02/2022 grupa 10</v>
      </c>
      <c r="K105" s="25">
        <v>44916</v>
      </c>
      <c r="L105" s="4">
        <v>4238.8999999999996</v>
      </c>
      <c r="M105" s="4">
        <f>L105*25/100</f>
        <v>1059.7249999999999</v>
      </c>
      <c r="N105" s="4">
        <f t="shared" ref="N105" si="130">L105+M105</f>
        <v>5298.625</v>
      </c>
      <c r="O105" s="2" t="s">
        <v>208</v>
      </c>
      <c r="P105" s="22">
        <f t="shared" ref="P105" si="131">K105</f>
        <v>44916</v>
      </c>
      <c r="Q105" s="9">
        <f t="shared" ref="Q105" si="132">N105</f>
        <v>5298.625</v>
      </c>
      <c r="R105" s="411"/>
      <c r="S105" s="409"/>
      <c r="T105" s="410"/>
      <c r="U105" s="3"/>
    </row>
    <row r="106" spans="2:21" s="412" customFormat="1" ht="24.95" customHeight="1" x14ac:dyDescent="0.25">
      <c r="B106" s="411" t="s">
        <v>1071</v>
      </c>
      <c r="C106" s="411" t="s">
        <v>269</v>
      </c>
      <c r="D106" s="2" t="s">
        <v>332</v>
      </c>
      <c r="E106" s="411"/>
      <c r="F106" s="411" t="s">
        <v>39</v>
      </c>
      <c r="G106" s="411" t="s">
        <v>1072</v>
      </c>
      <c r="H106" s="411"/>
      <c r="I106" s="3">
        <v>44881</v>
      </c>
      <c r="J106" s="2" t="str">
        <f t="shared" ref="J106" si="133">B106</f>
        <v>JN-02/2022 grupa 11</v>
      </c>
      <c r="K106" s="25">
        <v>44900</v>
      </c>
      <c r="L106" s="4">
        <v>2658</v>
      </c>
      <c r="M106" s="4">
        <v>0</v>
      </c>
      <c r="N106" s="4">
        <f t="shared" ref="N106" si="134">L106+M106</f>
        <v>2658</v>
      </c>
      <c r="O106" s="2" t="s">
        <v>208</v>
      </c>
      <c r="P106" s="22">
        <f t="shared" ref="P106" si="135">K106</f>
        <v>44900</v>
      </c>
      <c r="Q106" s="9">
        <f t="shared" ref="Q106" si="136">N106</f>
        <v>2658</v>
      </c>
      <c r="R106" s="411"/>
      <c r="S106" s="409"/>
      <c r="T106" s="410"/>
      <c r="U106" s="3"/>
    </row>
    <row r="107" spans="2:21" s="412" customFormat="1" ht="24.95" customHeight="1" x14ac:dyDescent="0.25">
      <c r="B107" s="411" t="s">
        <v>1073</v>
      </c>
      <c r="C107" s="411" t="s">
        <v>269</v>
      </c>
      <c r="D107" s="2" t="s">
        <v>332</v>
      </c>
      <c r="E107" s="411"/>
      <c r="F107" s="411" t="s">
        <v>39</v>
      </c>
      <c r="G107" s="411" t="s">
        <v>1074</v>
      </c>
      <c r="H107" s="411"/>
      <c r="I107" s="3">
        <v>44679</v>
      </c>
      <c r="J107" s="2" t="str">
        <f t="shared" ref="J107" si="137">B107</f>
        <v>JN-02/2022 grupa 12</v>
      </c>
      <c r="K107" s="25">
        <v>44906</v>
      </c>
      <c r="L107" s="4">
        <v>5674</v>
      </c>
      <c r="M107" s="4">
        <f>L107*25/100</f>
        <v>1418.5</v>
      </c>
      <c r="N107" s="4">
        <f t="shared" ref="N107" si="138">L107+M107</f>
        <v>7092.5</v>
      </c>
      <c r="O107" s="2" t="s">
        <v>208</v>
      </c>
      <c r="P107" s="22">
        <f t="shared" ref="P107" si="139">K107</f>
        <v>44906</v>
      </c>
      <c r="Q107" s="9">
        <f t="shared" ref="Q107" si="140">N107</f>
        <v>7092.5</v>
      </c>
      <c r="R107" s="411"/>
      <c r="S107" s="409"/>
      <c r="T107" s="410"/>
      <c r="U107" s="3"/>
    </row>
    <row r="108" spans="2:21" s="412" customFormat="1" ht="24.95" customHeight="1" x14ac:dyDescent="0.25">
      <c r="B108" s="411" t="s">
        <v>1075</v>
      </c>
      <c r="C108" s="411" t="s">
        <v>269</v>
      </c>
      <c r="D108" s="2" t="s">
        <v>332</v>
      </c>
      <c r="E108" s="411"/>
      <c r="F108" s="411" t="s">
        <v>39</v>
      </c>
      <c r="G108" s="411" t="s">
        <v>1076</v>
      </c>
      <c r="H108" s="411"/>
      <c r="I108" s="3">
        <v>44657</v>
      </c>
      <c r="J108" s="2" t="str">
        <f t="shared" ref="J108" si="141">B108</f>
        <v>JN-02/2022 grupa 13</v>
      </c>
      <c r="K108" s="25">
        <v>44875</v>
      </c>
      <c r="L108" s="4">
        <v>3123.41</v>
      </c>
      <c r="M108" s="4">
        <f>L108*25/100</f>
        <v>780.85249999999996</v>
      </c>
      <c r="N108" s="4">
        <f t="shared" ref="N108" si="142">L108+M108</f>
        <v>3904.2624999999998</v>
      </c>
      <c r="O108" s="2" t="s">
        <v>208</v>
      </c>
      <c r="P108" s="22">
        <f t="shared" ref="P108" si="143">K108</f>
        <v>44875</v>
      </c>
      <c r="Q108" s="9">
        <f t="shared" ref="Q108" si="144">N108</f>
        <v>3904.2624999999998</v>
      </c>
      <c r="R108" s="411"/>
      <c r="S108" s="409"/>
      <c r="T108" s="410"/>
      <c r="U108" s="3"/>
    </row>
    <row r="109" spans="2:21" s="412" customFormat="1" ht="24.95" customHeight="1" x14ac:dyDescent="0.25">
      <c r="B109" s="411" t="s">
        <v>1077</v>
      </c>
      <c r="C109" s="411" t="s">
        <v>269</v>
      </c>
      <c r="D109" s="2" t="s">
        <v>332</v>
      </c>
      <c r="E109" s="411"/>
      <c r="F109" s="411" t="s">
        <v>39</v>
      </c>
      <c r="G109" s="411" t="s">
        <v>1078</v>
      </c>
      <c r="H109" s="411"/>
      <c r="I109" s="3">
        <v>44642</v>
      </c>
      <c r="J109" s="2" t="str">
        <f t="shared" ref="J109" si="145">B109</f>
        <v>JN-02/2022 grupa 14</v>
      </c>
      <c r="K109" s="25">
        <v>44795</v>
      </c>
      <c r="L109" s="4">
        <v>4383</v>
      </c>
      <c r="M109" s="4">
        <f>L109*25/100</f>
        <v>1095.75</v>
      </c>
      <c r="N109" s="4">
        <f t="shared" ref="N109:N110" si="146">L109+M109</f>
        <v>5478.75</v>
      </c>
      <c r="O109" s="2" t="s">
        <v>208</v>
      </c>
      <c r="P109" s="22">
        <f t="shared" ref="P109" si="147">K109</f>
        <v>44795</v>
      </c>
      <c r="Q109" s="9">
        <f t="shared" ref="Q109" si="148">N109</f>
        <v>5478.75</v>
      </c>
      <c r="R109" s="411"/>
      <c r="S109" s="409"/>
      <c r="T109" s="410"/>
      <c r="U109" s="3"/>
    </row>
    <row r="110" spans="2:21" s="412" customFormat="1" ht="24.95" customHeight="1" x14ac:dyDescent="0.25">
      <c r="B110" s="411" t="s">
        <v>1079</v>
      </c>
      <c r="C110" s="411" t="s">
        <v>269</v>
      </c>
      <c r="D110" s="2" t="s">
        <v>332</v>
      </c>
      <c r="E110" s="411"/>
      <c r="F110" s="411" t="s">
        <v>39</v>
      </c>
      <c r="G110" s="411" t="s">
        <v>1082</v>
      </c>
      <c r="H110" s="411"/>
      <c r="I110" s="3">
        <v>44655</v>
      </c>
      <c r="J110" s="2" t="str">
        <f t="shared" ref="J110" si="149">B110</f>
        <v>JN-02/2022 grupa 15</v>
      </c>
      <c r="K110" s="25">
        <v>44834</v>
      </c>
      <c r="L110" s="4">
        <v>10509</v>
      </c>
      <c r="M110" s="4">
        <f>L110*25/100</f>
        <v>2627.25</v>
      </c>
      <c r="N110" s="4">
        <f t="shared" si="146"/>
        <v>13136.25</v>
      </c>
      <c r="O110" s="2" t="s">
        <v>208</v>
      </c>
      <c r="P110" s="22">
        <f t="shared" ref="P110" si="150">K110</f>
        <v>44834</v>
      </c>
      <c r="Q110" s="9">
        <f t="shared" ref="Q110" si="151">N110</f>
        <v>13136.25</v>
      </c>
      <c r="R110" s="411"/>
      <c r="S110" s="409"/>
      <c r="T110" s="410"/>
      <c r="U110" s="3"/>
    </row>
    <row r="111" spans="2:21" s="408" customFormat="1" ht="24.95" customHeight="1" x14ac:dyDescent="0.25">
      <c r="B111" s="411" t="s">
        <v>1080</v>
      </c>
      <c r="C111" s="411" t="s">
        <v>269</v>
      </c>
      <c r="D111" s="2" t="s">
        <v>332</v>
      </c>
      <c r="E111" s="411"/>
      <c r="F111" s="411" t="s">
        <v>39</v>
      </c>
      <c r="G111" s="411" t="s">
        <v>1081</v>
      </c>
      <c r="H111" s="411"/>
      <c r="I111" s="3">
        <v>44909</v>
      </c>
      <c r="J111" s="2" t="str">
        <f t="shared" ref="J111" si="152">B111</f>
        <v>JN-02/2022 grupa 16</v>
      </c>
      <c r="K111" s="25">
        <v>44922</v>
      </c>
      <c r="L111" s="4">
        <v>7500</v>
      </c>
      <c r="M111" s="4">
        <v>0</v>
      </c>
      <c r="N111" s="4">
        <f t="shared" ref="N111" si="153">L111+M111</f>
        <v>7500</v>
      </c>
      <c r="O111" s="2" t="s">
        <v>208</v>
      </c>
      <c r="P111" s="22">
        <f t="shared" ref="P111" si="154">K111</f>
        <v>44922</v>
      </c>
      <c r="Q111" s="9">
        <f t="shared" ref="Q111" si="155">N111</f>
        <v>7500</v>
      </c>
      <c r="R111" s="405"/>
      <c r="S111" s="406"/>
      <c r="T111" s="407"/>
      <c r="U111" s="3"/>
    </row>
    <row r="112" spans="2:21" s="81" customFormat="1" ht="24.95" customHeight="1" x14ac:dyDescent="0.25">
      <c r="B112" s="509" t="s">
        <v>270</v>
      </c>
      <c r="C112" s="78" t="s">
        <v>106</v>
      </c>
      <c r="D112" s="2" t="s">
        <v>333</v>
      </c>
      <c r="E112" s="78"/>
      <c r="F112" s="78" t="s">
        <v>39</v>
      </c>
      <c r="G112" s="78"/>
      <c r="H112" s="78"/>
      <c r="I112" s="12"/>
      <c r="J112" s="2"/>
      <c r="K112" s="25"/>
      <c r="L112" s="4"/>
      <c r="M112" s="4"/>
      <c r="N112" s="4"/>
      <c r="O112" s="2"/>
      <c r="P112" s="22"/>
      <c r="Q112" s="9"/>
      <c r="R112" s="78"/>
      <c r="S112" s="79"/>
      <c r="T112" s="80"/>
      <c r="U112" s="3"/>
    </row>
    <row r="113" spans="2:21" s="81" customFormat="1" ht="24.95" customHeight="1" x14ac:dyDescent="0.25">
      <c r="B113" s="78" t="s">
        <v>681</v>
      </c>
      <c r="C113" s="78" t="s">
        <v>107</v>
      </c>
      <c r="D113" s="2" t="s">
        <v>334</v>
      </c>
      <c r="E113" s="78"/>
      <c r="F113" s="78" t="s">
        <v>39</v>
      </c>
      <c r="G113" s="213" t="s">
        <v>683</v>
      </c>
      <c r="H113" s="213"/>
      <c r="I113" s="12">
        <v>44562</v>
      </c>
      <c r="J113" s="2" t="str">
        <f t="shared" ref="J113:J128" si="156">B113</f>
        <v>JN-04/2022 grupa 1</v>
      </c>
      <c r="K113" s="25">
        <v>44707</v>
      </c>
      <c r="L113" s="4">
        <v>97622.51</v>
      </c>
      <c r="M113" s="4">
        <f t="shared" ref="M113:M124" si="157">L113*25/100</f>
        <v>24405.627499999999</v>
      </c>
      <c r="N113" s="4">
        <f t="shared" ref="N113" si="158">L113+M113</f>
        <v>122028.1375</v>
      </c>
      <c r="O113" s="2" t="s">
        <v>208</v>
      </c>
      <c r="P113" s="22">
        <f>K113</f>
        <v>44707</v>
      </c>
      <c r="Q113" s="9">
        <f t="shared" ref="Q113:Q127" si="159">N113</f>
        <v>122028.1375</v>
      </c>
      <c r="R113" s="78"/>
      <c r="S113" s="79"/>
      <c r="T113" s="80"/>
      <c r="U113" s="3"/>
    </row>
    <row r="114" spans="2:21" s="216" customFormat="1" ht="24.95" customHeight="1" x14ac:dyDescent="0.25">
      <c r="B114" s="213" t="s">
        <v>682</v>
      </c>
      <c r="C114" s="213" t="s">
        <v>107</v>
      </c>
      <c r="D114" s="2" t="s">
        <v>334</v>
      </c>
      <c r="E114" s="213"/>
      <c r="F114" s="213" t="s">
        <v>39</v>
      </c>
      <c r="G114" s="213" t="s">
        <v>683</v>
      </c>
      <c r="H114" s="213"/>
      <c r="I114" s="12">
        <v>44707</v>
      </c>
      <c r="J114" s="2" t="str">
        <f t="shared" si="156"/>
        <v>JN-04/2022 grupa 2</v>
      </c>
      <c r="K114" s="25">
        <f>I114+60</f>
        <v>44767</v>
      </c>
      <c r="L114" s="4">
        <v>29066</v>
      </c>
      <c r="M114" s="4">
        <f t="shared" si="157"/>
        <v>7266.5</v>
      </c>
      <c r="N114" s="4">
        <f t="shared" ref="N114" si="160">L114+M114</f>
        <v>36332.5</v>
      </c>
      <c r="O114" s="2" t="s">
        <v>208</v>
      </c>
      <c r="P114" s="22">
        <v>44740</v>
      </c>
      <c r="Q114" s="9">
        <f t="shared" si="159"/>
        <v>36332.5</v>
      </c>
      <c r="R114" s="213"/>
      <c r="S114" s="214"/>
      <c r="T114" s="215"/>
      <c r="U114" s="3"/>
    </row>
    <row r="115" spans="2:21" s="235" customFormat="1" ht="24.95" customHeight="1" x14ac:dyDescent="0.25">
      <c r="B115" s="234" t="s">
        <v>704</v>
      </c>
      <c r="C115" s="234" t="s">
        <v>107</v>
      </c>
      <c r="D115" s="2" t="s">
        <v>334</v>
      </c>
      <c r="E115" s="234"/>
      <c r="F115" s="234" t="s">
        <v>39</v>
      </c>
      <c r="G115" s="234" t="s">
        <v>683</v>
      </c>
      <c r="H115" s="234"/>
      <c r="I115" s="12">
        <v>44750</v>
      </c>
      <c r="J115" s="2" t="str">
        <f t="shared" si="156"/>
        <v>JN-04/2022 grupa 3</v>
      </c>
      <c r="K115" s="25">
        <f>I115+60</f>
        <v>44810</v>
      </c>
      <c r="L115" s="4">
        <v>34888.5</v>
      </c>
      <c r="M115" s="4">
        <f t="shared" si="157"/>
        <v>8722.125</v>
      </c>
      <c r="N115" s="4">
        <f t="shared" ref="N115" si="161">L115+M115</f>
        <v>43610.625</v>
      </c>
      <c r="O115" s="2" t="s">
        <v>208</v>
      </c>
      <c r="P115" s="22">
        <v>44806</v>
      </c>
      <c r="Q115" s="9">
        <f t="shared" si="159"/>
        <v>43610.625</v>
      </c>
      <c r="R115" s="234"/>
      <c r="S115" s="232"/>
      <c r="T115" s="233"/>
      <c r="U115" s="3"/>
    </row>
    <row r="116" spans="2:21" s="81" customFormat="1" ht="24.95" customHeight="1" x14ac:dyDescent="0.25">
      <c r="B116" s="78" t="s">
        <v>1105</v>
      </c>
      <c r="C116" s="78" t="s">
        <v>108</v>
      </c>
      <c r="D116" s="2" t="s">
        <v>335</v>
      </c>
      <c r="E116" s="78"/>
      <c r="F116" s="78" t="s">
        <v>39</v>
      </c>
      <c r="G116" s="78" t="s">
        <v>45</v>
      </c>
      <c r="H116" s="78"/>
      <c r="I116" s="12">
        <v>44608</v>
      </c>
      <c r="J116" s="2" t="str">
        <f t="shared" si="156"/>
        <v>JN-05/2022 grupa 1</v>
      </c>
      <c r="K116" s="25">
        <v>44918</v>
      </c>
      <c r="L116" s="4">
        <v>20025</v>
      </c>
      <c r="M116" s="4">
        <f t="shared" si="157"/>
        <v>5006.25</v>
      </c>
      <c r="N116" s="4">
        <f t="shared" ref="N116" si="162">L116+M116</f>
        <v>25031.25</v>
      </c>
      <c r="O116" s="2" t="s">
        <v>208</v>
      </c>
      <c r="P116" s="22">
        <f t="shared" ref="P116:P127" si="163">K116</f>
        <v>44918</v>
      </c>
      <c r="Q116" s="9">
        <f t="shared" si="159"/>
        <v>25031.25</v>
      </c>
      <c r="R116" s="78"/>
      <c r="S116" s="79"/>
      <c r="T116" s="80"/>
      <c r="U116" s="3"/>
    </row>
    <row r="117" spans="2:21" s="424" customFormat="1" ht="24.95" customHeight="1" x14ac:dyDescent="0.25">
      <c r="B117" s="423" t="s">
        <v>1106</v>
      </c>
      <c r="C117" s="423" t="s">
        <v>108</v>
      </c>
      <c r="D117" s="2" t="s">
        <v>335</v>
      </c>
      <c r="E117" s="423"/>
      <c r="F117" s="423" t="s">
        <v>39</v>
      </c>
      <c r="G117" s="423" t="s">
        <v>1070</v>
      </c>
      <c r="H117" s="423"/>
      <c r="I117" s="12">
        <v>44622</v>
      </c>
      <c r="J117" s="2" t="str">
        <f t="shared" si="156"/>
        <v>JN-05/2022 grupa 2</v>
      </c>
      <c r="K117" s="25">
        <v>44869</v>
      </c>
      <c r="L117" s="4">
        <v>7659.94</v>
      </c>
      <c r="M117" s="4">
        <f t="shared" si="157"/>
        <v>1914.9849999999999</v>
      </c>
      <c r="N117" s="4">
        <f t="shared" ref="N117" si="164">L117+M117</f>
        <v>9574.9249999999993</v>
      </c>
      <c r="O117" s="2" t="s">
        <v>208</v>
      </c>
      <c r="P117" s="22">
        <f t="shared" si="163"/>
        <v>44869</v>
      </c>
      <c r="Q117" s="9">
        <f t="shared" si="159"/>
        <v>9574.9249999999993</v>
      </c>
      <c r="R117" s="423"/>
      <c r="S117" s="421"/>
      <c r="T117" s="422"/>
      <c r="U117" s="3"/>
    </row>
    <row r="118" spans="2:21" s="424" customFormat="1" ht="24.95" customHeight="1" x14ac:dyDescent="0.25">
      <c r="B118" s="423" t="s">
        <v>1107</v>
      </c>
      <c r="C118" s="423" t="s">
        <v>108</v>
      </c>
      <c r="D118" s="2" t="s">
        <v>335</v>
      </c>
      <c r="E118" s="423"/>
      <c r="F118" s="423" t="s">
        <v>39</v>
      </c>
      <c r="G118" s="423" t="s">
        <v>1074</v>
      </c>
      <c r="H118" s="423"/>
      <c r="I118" s="12">
        <v>44628</v>
      </c>
      <c r="J118" s="2" t="str">
        <f t="shared" si="156"/>
        <v>JN-05/2022 grupa 3</v>
      </c>
      <c r="K118" s="25">
        <v>44850</v>
      </c>
      <c r="L118" s="4">
        <v>3975.8</v>
      </c>
      <c r="M118" s="4">
        <f t="shared" si="157"/>
        <v>993.95</v>
      </c>
      <c r="N118" s="4">
        <f t="shared" ref="N118" si="165">L118+M118</f>
        <v>4969.75</v>
      </c>
      <c r="O118" s="2" t="s">
        <v>208</v>
      </c>
      <c r="P118" s="22">
        <f t="shared" si="163"/>
        <v>44850</v>
      </c>
      <c r="Q118" s="9">
        <f t="shared" si="159"/>
        <v>4969.75</v>
      </c>
      <c r="R118" s="423"/>
      <c r="S118" s="421"/>
      <c r="T118" s="422"/>
      <c r="U118" s="3"/>
    </row>
    <row r="119" spans="2:21" s="424" customFormat="1" ht="24.95" customHeight="1" x14ac:dyDescent="0.25">
      <c r="B119" s="423" t="s">
        <v>1108</v>
      </c>
      <c r="C119" s="423" t="s">
        <v>108</v>
      </c>
      <c r="D119" s="2" t="s">
        <v>335</v>
      </c>
      <c r="E119" s="423"/>
      <c r="F119" s="423" t="s">
        <v>39</v>
      </c>
      <c r="G119" s="423" t="s">
        <v>1067</v>
      </c>
      <c r="H119" s="423"/>
      <c r="I119" s="12">
        <v>44686</v>
      </c>
      <c r="J119" s="2" t="str">
        <f t="shared" si="156"/>
        <v>JN-05/2022 grupa 4</v>
      </c>
      <c r="K119" s="25">
        <v>44838</v>
      </c>
      <c r="L119" s="4">
        <v>1173</v>
      </c>
      <c r="M119" s="4">
        <f t="shared" si="157"/>
        <v>293.25</v>
      </c>
      <c r="N119" s="4">
        <f t="shared" ref="N119" si="166">L119+M119</f>
        <v>1466.25</v>
      </c>
      <c r="O119" s="2" t="s">
        <v>208</v>
      </c>
      <c r="P119" s="22">
        <f t="shared" si="163"/>
        <v>44838</v>
      </c>
      <c r="Q119" s="9">
        <f t="shared" si="159"/>
        <v>1466.25</v>
      </c>
      <c r="R119" s="423"/>
      <c r="S119" s="421"/>
      <c r="T119" s="422"/>
      <c r="U119" s="3"/>
    </row>
    <row r="120" spans="2:21" s="424" customFormat="1" ht="24.95" customHeight="1" x14ac:dyDescent="0.25">
      <c r="B120" s="423" t="s">
        <v>1109</v>
      </c>
      <c r="C120" s="423" t="s">
        <v>108</v>
      </c>
      <c r="D120" s="2" t="s">
        <v>335</v>
      </c>
      <c r="E120" s="423"/>
      <c r="F120" s="423" t="s">
        <v>39</v>
      </c>
      <c r="G120" s="423" t="s">
        <v>1081</v>
      </c>
      <c r="H120" s="423"/>
      <c r="I120" s="12">
        <v>44644</v>
      </c>
      <c r="J120" s="2" t="str">
        <f t="shared" si="156"/>
        <v>JN-05/2022 grupa 5</v>
      </c>
      <c r="K120" s="25">
        <v>44652</v>
      </c>
      <c r="L120" s="4">
        <v>14971.2</v>
      </c>
      <c r="M120" s="4">
        <f t="shared" si="157"/>
        <v>3742.8</v>
      </c>
      <c r="N120" s="4">
        <f t="shared" ref="N120" si="167">L120+M120</f>
        <v>18714</v>
      </c>
      <c r="O120" s="2" t="s">
        <v>208</v>
      </c>
      <c r="P120" s="22">
        <f t="shared" si="163"/>
        <v>44652</v>
      </c>
      <c r="Q120" s="9">
        <f t="shared" si="159"/>
        <v>18714</v>
      </c>
      <c r="R120" s="423"/>
      <c r="S120" s="421"/>
      <c r="T120" s="422"/>
      <c r="U120" s="3"/>
    </row>
    <row r="121" spans="2:21" s="424" customFormat="1" ht="24.95" customHeight="1" x14ac:dyDescent="0.25">
      <c r="B121" s="423" t="s">
        <v>1110</v>
      </c>
      <c r="C121" s="423" t="s">
        <v>108</v>
      </c>
      <c r="D121" s="2" t="s">
        <v>335</v>
      </c>
      <c r="E121" s="423"/>
      <c r="F121" s="423" t="s">
        <v>39</v>
      </c>
      <c r="G121" s="423" t="s">
        <v>1078</v>
      </c>
      <c r="H121" s="423"/>
      <c r="I121" s="12">
        <v>44641</v>
      </c>
      <c r="J121" s="2" t="str">
        <f t="shared" si="156"/>
        <v>JN-05/2022 grupa 6</v>
      </c>
      <c r="K121" s="25">
        <v>44641</v>
      </c>
      <c r="L121" s="4">
        <v>549</v>
      </c>
      <c r="M121" s="4">
        <f t="shared" si="157"/>
        <v>137.25</v>
      </c>
      <c r="N121" s="4">
        <f t="shared" ref="N121" si="168">L121+M121</f>
        <v>686.25</v>
      </c>
      <c r="O121" s="2" t="s">
        <v>208</v>
      </c>
      <c r="P121" s="22">
        <f t="shared" si="163"/>
        <v>44641</v>
      </c>
      <c r="Q121" s="9">
        <f t="shared" si="159"/>
        <v>686.25</v>
      </c>
      <c r="R121" s="423"/>
      <c r="S121" s="421"/>
      <c r="T121" s="422"/>
      <c r="U121" s="3"/>
    </row>
    <row r="122" spans="2:21" s="424" customFormat="1" ht="24.95" customHeight="1" x14ac:dyDescent="0.25">
      <c r="B122" s="423" t="s">
        <v>1111</v>
      </c>
      <c r="C122" s="423" t="s">
        <v>108</v>
      </c>
      <c r="D122" s="2" t="s">
        <v>335</v>
      </c>
      <c r="E122" s="423"/>
      <c r="F122" s="423" t="s">
        <v>39</v>
      </c>
      <c r="G122" s="423" t="s">
        <v>1112</v>
      </c>
      <c r="H122" s="423"/>
      <c r="I122" s="12">
        <v>44662</v>
      </c>
      <c r="J122" s="2" t="str">
        <f t="shared" si="156"/>
        <v>JN-05/2022 grupa 7</v>
      </c>
      <c r="K122" s="25">
        <v>44680</v>
      </c>
      <c r="L122" s="4">
        <v>1582.47</v>
      </c>
      <c r="M122" s="4">
        <f t="shared" si="157"/>
        <v>395.61750000000001</v>
      </c>
      <c r="N122" s="4">
        <f t="shared" ref="N122" si="169">L122+M122</f>
        <v>1978.0875000000001</v>
      </c>
      <c r="O122" s="2" t="s">
        <v>208</v>
      </c>
      <c r="P122" s="22">
        <f t="shared" si="163"/>
        <v>44680</v>
      </c>
      <c r="Q122" s="9">
        <f t="shared" si="159"/>
        <v>1978.0875000000001</v>
      </c>
      <c r="R122" s="423"/>
      <c r="S122" s="421"/>
      <c r="T122" s="422"/>
      <c r="U122" s="3"/>
    </row>
    <row r="123" spans="2:21" s="424" customFormat="1" ht="24.95" customHeight="1" x14ac:dyDescent="0.25">
      <c r="B123" s="423" t="s">
        <v>1113</v>
      </c>
      <c r="C123" s="423" t="s">
        <v>108</v>
      </c>
      <c r="D123" s="2" t="s">
        <v>335</v>
      </c>
      <c r="E123" s="423"/>
      <c r="F123" s="423" t="s">
        <v>39</v>
      </c>
      <c r="G123" s="423" t="s">
        <v>1114</v>
      </c>
      <c r="H123" s="423"/>
      <c r="I123" s="12">
        <v>44687</v>
      </c>
      <c r="J123" s="2" t="str">
        <f t="shared" si="156"/>
        <v>JN-05/2022 grupa 8</v>
      </c>
      <c r="K123" s="25">
        <v>44697</v>
      </c>
      <c r="L123" s="4">
        <v>630</v>
      </c>
      <c r="M123" s="4">
        <f t="shared" si="157"/>
        <v>157.5</v>
      </c>
      <c r="N123" s="4">
        <f t="shared" ref="N123" si="170">L123+M123</f>
        <v>787.5</v>
      </c>
      <c r="O123" s="2" t="s">
        <v>208</v>
      </c>
      <c r="P123" s="22">
        <f t="shared" si="163"/>
        <v>44697</v>
      </c>
      <c r="Q123" s="9">
        <f t="shared" si="159"/>
        <v>787.5</v>
      </c>
      <c r="R123" s="423"/>
      <c r="S123" s="421"/>
      <c r="T123" s="422"/>
      <c r="U123" s="3"/>
    </row>
    <row r="124" spans="2:21" s="424" customFormat="1" ht="24.95" customHeight="1" x14ac:dyDescent="0.25">
      <c r="B124" s="423" t="s">
        <v>1115</v>
      </c>
      <c r="C124" s="423" t="s">
        <v>108</v>
      </c>
      <c r="D124" s="2" t="s">
        <v>335</v>
      </c>
      <c r="E124" s="423"/>
      <c r="F124" s="423" t="s">
        <v>39</v>
      </c>
      <c r="G124" s="423" t="s">
        <v>1116</v>
      </c>
      <c r="H124" s="423"/>
      <c r="I124" s="12">
        <v>44756</v>
      </c>
      <c r="J124" s="2" t="str">
        <f t="shared" si="156"/>
        <v>JN-05/2022 grupa 9</v>
      </c>
      <c r="K124" s="25">
        <v>44761</v>
      </c>
      <c r="L124" s="4">
        <v>380</v>
      </c>
      <c r="M124" s="4">
        <f t="shared" si="157"/>
        <v>95</v>
      </c>
      <c r="N124" s="4">
        <f t="shared" ref="N124" si="171">L124+M124</f>
        <v>475</v>
      </c>
      <c r="O124" s="2" t="s">
        <v>208</v>
      </c>
      <c r="P124" s="22">
        <f t="shared" si="163"/>
        <v>44761</v>
      </c>
      <c r="Q124" s="9">
        <f t="shared" si="159"/>
        <v>475</v>
      </c>
      <c r="R124" s="423"/>
      <c r="S124" s="421"/>
      <c r="T124" s="422"/>
      <c r="U124" s="3"/>
    </row>
    <row r="125" spans="2:21" s="424" customFormat="1" ht="24.95" customHeight="1" x14ac:dyDescent="0.25">
      <c r="B125" s="423" t="s">
        <v>1117</v>
      </c>
      <c r="C125" s="423" t="s">
        <v>108</v>
      </c>
      <c r="D125" s="2" t="s">
        <v>335</v>
      </c>
      <c r="E125" s="423"/>
      <c r="F125" s="423" t="s">
        <v>39</v>
      </c>
      <c r="G125" s="423" t="s">
        <v>1118</v>
      </c>
      <c r="H125" s="423"/>
      <c r="I125" s="12">
        <v>44833</v>
      </c>
      <c r="J125" s="2" t="str">
        <f t="shared" si="156"/>
        <v>JN-05/2022 grupa 10</v>
      </c>
      <c r="K125" s="25">
        <v>44837</v>
      </c>
      <c r="L125" s="4">
        <v>5950</v>
      </c>
      <c r="M125" s="4">
        <v>0</v>
      </c>
      <c r="N125" s="4">
        <f t="shared" ref="N125" si="172">L125+M125</f>
        <v>5950</v>
      </c>
      <c r="O125" s="2" t="s">
        <v>208</v>
      </c>
      <c r="P125" s="22">
        <f t="shared" si="163"/>
        <v>44837</v>
      </c>
      <c r="Q125" s="9">
        <f t="shared" si="159"/>
        <v>5950</v>
      </c>
      <c r="R125" s="423"/>
      <c r="S125" s="421"/>
      <c r="T125" s="422"/>
      <c r="U125" s="3"/>
    </row>
    <row r="126" spans="2:21" s="424" customFormat="1" ht="36.75" customHeight="1" x14ac:dyDescent="0.25">
      <c r="B126" s="423" t="s">
        <v>1119</v>
      </c>
      <c r="C126" s="423" t="s">
        <v>108</v>
      </c>
      <c r="D126" s="2" t="s">
        <v>335</v>
      </c>
      <c r="E126" s="423"/>
      <c r="F126" s="423" t="s">
        <v>39</v>
      </c>
      <c r="G126" s="423" t="s">
        <v>1120</v>
      </c>
      <c r="H126" s="423"/>
      <c r="I126" s="12">
        <v>44867</v>
      </c>
      <c r="J126" s="2" t="str">
        <f t="shared" si="156"/>
        <v>JN-05/2022 grupa 11</v>
      </c>
      <c r="K126" s="25">
        <v>44926</v>
      </c>
      <c r="L126" s="4">
        <v>1012</v>
      </c>
      <c r="M126" s="4">
        <v>0</v>
      </c>
      <c r="N126" s="4">
        <f t="shared" ref="N126" si="173">L126+M126</f>
        <v>1012</v>
      </c>
      <c r="O126" s="2" t="s">
        <v>208</v>
      </c>
      <c r="P126" s="22">
        <f t="shared" si="163"/>
        <v>44926</v>
      </c>
      <c r="Q126" s="9">
        <f t="shared" si="159"/>
        <v>1012</v>
      </c>
      <c r="R126" s="423"/>
      <c r="S126" s="421"/>
      <c r="T126" s="422"/>
      <c r="U126" s="3"/>
    </row>
    <row r="127" spans="2:21" s="424" customFormat="1" ht="24.95" customHeight="1" x14ac:dyDescent="0.25">
      <c r="B127" s="423" t="s">
        <v>1121</v>
      </c>
      <c r="C127" s="423" t="s">
        <v>108</v>
      </c>
      <c r="D127" s="2" t="s">
        <v>335</v>
      </c>
      <c r="E127" s="423"/>
      <c r="F127" s="423" t="s">
        <v>39</v>
      </c>
      <c r="G127" s="423" t="s">
        <v>1122</v>
      </c>
      <c r="H127" s="423"/>
      <c r="I127" s="12">
        <v>44895</v>
      </c>
      <c r="J127" s="2" t="str">
        <f t="shared" si="156"/>
        <v>JN-05/2022 grupa 12</v>
      </c>
      <c r="K127" s="25">
        <v>44926</v>
      </c>
      <c r="L127" s="4">
        <v>900</v>
      </c>
      <c r="M127" s="4">
        <v>0</v>
      </c>
      <c r="N127" s="4">
        <f t="shared" ref="N127" si="174">L127+M127</f>
        <v>900</v>
      </c>
      <c r="O127" s="2" t="s">
        <v>208</v>
      </c>
      <c r="P127" s="22">
        <f t="shared" si="163"/>
        <v>44926</v>
      </c>
      <c r="Q127" s="9">
        <f t="shared" si="159"/>
        <v>900</v>
      </c>
      <c r="R127" s="423"/>
      <c r="S127" s="421"/>
      <c r="T127" s="422"/>
      <c r="U127" s="3"/>
    </row>
    <row r="128" spans="2:21" s="81" customFormat="1" ht="24.95" customHeight="1" x14ac:dyDescent="0.25">
      <c r="B128" s="78" t="s">
        <v>271</v>
      </c>
      <c r="C128" s="78" t="s">
        <v>72</v>
      </c>
      <c r="D128" s="2" t="s">
        <v>336</v>
      </c>
      <c r="E128" s="78"/>
      <c r="F128" s="78" t="s">
        <v>39</v>
      </c>
      <c r="G128" s="78" t="s">
        <v>45</v>
      </c>
      <c r="H128" s="78"/>
      <c r="I128" s="12">
        <v>44581</v>
      </c>
      <c r="J128" s="2" t="str">
        <f t="shared" si="156"/>
        <v>JN-06/2022</v>
      </c>
      <c r="K128" s="25">
        <f>I128+365</f>
        <v>44946</v>
      </c>
      <c r="L128" s="4">
        <v>29975</v>
      </c>
      <c r="M128" s="4">
        <f>L128*25/100</f>
        <v>7493.75</v>
      </c>
      <c r="N128" s="4">
        <f t="shared" ref="N128" si="175">L128+M128</f>
        <v>37468.75</v>
      </c>
      <c r="O128" s="2" t="s">
        <v>208</v>
      </c>
      <c r="P128" s="22"/>
      <c r="Q128" s="9"/>
      <c r="R128" s="85"/>
      <c r="S128" s="519" t="s">
        <v>1123</v>
      </c>
      <c r="T128" s="520"/>
      <c r="U128" s="3"/>
    </row>
    <row r="129" spans="2:21" s="81" customFormat="1" ht="24.95" customHeight="1" x14ac:dyDescent="0.25">
      <c r="B129" s="191" t="s">
        <v>613</v>
      </c>
      <c r="C129" s="191" t="s">
        <v>105</v>
      </c>
      <c r="D129" s="2" t="s">
        <v>337</v>
      </c>
      <c r="E129" s="191"/>
      <c r="F129" s="191" t="s">
        <v>39</v>
      </c>
      <c r="G129" s="191" t="s">
        <v>176</v>
      </c>
      <c r="H129" s="191"/>
      <c r="I129" s="12">
        <v>44603</v>
      </c>
      <c r="J129" s="2" t="s">
        <v>613</v>
      </c>
      <c r="K129" s="25">
        <v>44680</v>
      </c>
      <c r="L129" s="4">
        <v>31880.75</v>
      </c>
      <c r="M129" s="4">
        <v>7970.19</v>
      </c>
      <c r="N129" s="4">
        <v>39850.94</v>
      </c>
      <c r="O129" s="2" t="s">
        <v>208</v>
      </c>
      <c r="P129" s="22">
        <v>44680</v>
      </c>
      <c r="Q129" s="9">
        <v>39850.94</v>
      </c>
      <c r="R129" s="78"/>
      <c r="S129" s="79"/>
      <c r="T129" s="80"/>
      <c r="U129" s="3"/>
    </row>
    <row r="130" spans="2:21" s="192" customFormat="1" ht="24.95" customHeight="1" x14ac:dyDescent="0.25">
      <c r="B130" s="191" t="s">
        <v>614</v>
      </c>
      <c r="C130" s="191" t="s">
        <v>105</v>
      </c>
      <c r="D130" s="2" t="s">
        <v>337</v>
      </c>
      <c r="E130" s="191"/>
      <c r="F130" s="191" t="s">
        <v>39</v>
      </c>
      <c r="G130" s="191" t="s">
        <v>615</v>
      </c>
      <c r="H130" s="191"/>
      <c r="I130" s="12">
        <v>44676</v>
      </c>
      <c r="J130" s="2" t="s">
        <v>614</v>
      </c>
      <c r="K130" s="25">
        <v>44680</v>
      </c>
      <c r="L130" s="4">
        <v>12235.04</v>
      </c>
      <c r="M130" s="4">
        <v>3058.76</v>
      </c>
      <c r="N130" s="4">
        <v>15293.8</v>
      </c>
      <c r="O130" s="2" t="s">
        <v>208</v>
      </c>
      <c r="P130" s="22">
        <f>K130</f>
        <v>44680</v>
      </c>
      <c r="Q130" s="9">
        <f>N130</f>
        <v>15293.8</v>
      </c>
      <c r="R130" s="191"/>
      <c r="S130" s="189"/>
      <c r="T130" s="190"/>
      <c r="U130" s="3"/>
    </row>
    <row r="131" spans="2:21" s="192" customFormat="1" ht="24.95" customHeight="1" x14ac:dyDescent="0.25">
      <c r="B131" s="191" t="s">
        <v>616</v>
      </c>
      <c r="C131" s="191" t="s">
        <v>105</v>
      </c>
      <c r="D131" s="2" t="s">
        <v>337</v>
      </c>
      <c r="E131" s="191"/>
      <c r="F131" s="191" t="s">
        <v>39</v>
      </c>
      <c r="G131" s="191" t="s">
        <v>617</v>
      </c>
      <c r="H131" s="191"/>
      <c r="I131" s="12">
        <v>44683</v>
      </c>
      <c r="J131" s="2" t="s">
        <v>616</v>
      </c>
      <c r="K131" s="25">
        <v>44685</v>
      </c>
      <c r="L131" s="4">
        <v>14590</v>
      </c>
      <c r="M131" s="4">
        <v>3647.5</v>
      </c>
      <c r="N131" s="4">
        <v>18237.5</v>
      </c>
      <c r="O131" s="2" t="s">
        <v>208</v>
      </c>
      <c r="P131" s="22">
        <v>44685</v>
      </c>
      <c r="Q131" s="9">
        <v>18237.5</v>
      </c>
      <c r="R131" s="191"/>
      <c r="S131" s="189"/>
      <c r="T131" s="190"/>
      <c r="U131" s="3"/>
    </row>
    <row r="132" spans="2:21" s="192" customFormat="1" ht="24.95" customHeight="1" x14ac:dyDescent="0.25">
      <c r="B132" s="191" t="s">
        <v>618</v>
      </c>
      <c r="C132" s="191" t="s">
        <v>105</v>
      </c>
      <c r="D132" s="2" t="s">
        <v>337</v>
      </c>
      <c r="E132" s="191"/>
      <c r="F132" s="191" t="s">
        <v>39</v>
      </c>
      <c r="G132" s="191" t="s">
        <v>619</v>
      </c>
      <c r="H132" s="191"/>
      <c r="I132" s="12">
        <v>44608</v>
      </c>
      <c r="J132" s="2" t="s">
        <v>618</v>
      </c>
      <c r="K132" s="25">
        <v>44613</v>
      </c>
      <c r="L132" s="4">
        <v>3855.24</v>
      </c>
      <c r="M132" s="4">
        <v>963.81</v>
      </c>
      <c r="N132" s="4">
        <v>4819.05</v>
      </c>
      <c r="O132" s="2" t="s">
        <v>208</v>
      </c>
      <c r="P132" s="22">
        <v>44613</v>
      </c>
      <c r="Q132" s="9">
        <v>4819.05</v>
      </c>
      <c r="R132" s="191"/>
      <c r="S132" s="189"/>
      <c r="T132" s="190"/>
      <c r="U132" s="3"/>
    </row>
    <row r="133" spans="2:21" s="192" customFormat="1" ht="24.95" customHeight="1" x14ac:dyDescent="0.25">
      <c r="B133" s="191" t="s">
        <v>620</v>
      </c>
      <c r="C133" s="191" t="s">
        <v>105</v>
      </c>
      <c r="D133" s="2" t="s">
        <v>337</v>
      </c>
      <c r="E133" s="191"/>
      <c r="F133" s="191" t="s">
        <v>39</v>
      </c>
      <c r="G133" s="191" t="s">
        <v>621</v>
      </c>
      <c r="H133" s="191"/>
      <c r="I133" s="12">
        <v>44608</v>
      </c>
      <c r="J133" s="2" t="s">
        <v>620</v>
      </c>
      <c r="K133" s="25">
        <v>44652</v>
      </c>
      <c r="L133" s="4">
        <v>1485</v>
      </c>
      <c r="M133" s="4">
        <v>371.25</v>
      </c>
      <c r="N133" s="4">
        <v>1856.25</v>
      </c>
      <c r="O133" s="2" t="s">
        <v>208</v>
      </c>
      <c r="P133" s="22">
        <v>44652</v>
      </c>
      <c r="Q133" s="9">
        <v>1856.25</v>
      </c>
      <c r="R133" s="191"/>
      <c r="S133" s="189"/>
      <c r="T133" s="190"/>
      <c r="U133" s="3"/>
    </row>
    <row r="134" spans="2:21" s="192" customFormat="1" ht="24.95" customHeight="1" x14ac:dyDescent="0.25">
      <c r="B134" s="191" t="s">
        <v>622</v>
      </c>
      <c r="C134" s="191" t="s">
        <v>105</v>
      </c>
      <c r="D134" s="2" t="s">
        <v>337</v>
      </c>
      <c r="E134" s="191"/>
      <c r="F134" s="191" t="s">
        <v>39</v>
      </c>
      <c r="G134" s="191" t="s">
        <v>623</v>
      </c>
      <c r="H134" s="191"/>
      <c r="I134" s="12">
        <v>44678</v>
      </c>
      <c r="J134" s="2" t="s">
        <v>622</v>
      </c>
      <c r="K134" s="25">
        <v>44685</v>
      </c>
      <c r="L134" s="4">
        <v>2504.7399999999998</v>
      </c>
      <c r="M134" s="4">
        <v>626.19000000000005</v>
      </c>
      <c r="N134" s="4">
        <v>3130.93</v>
      </c>
      <c r="O134" s="2" t="s">
        <v>208</v>
      </c>
      <c r="P134" s="22">
        <f>K134</f>
        <v>44685</v>
      </c>
      <c r="Q134" s="9">
        <f>N134</f>
        <v>3130.93</v>
      </c>
      <c r="R134" s="191"/>
      <c r="S134" s="189"/>
      <c r="T134" s="190"/>
      <c r="U134" s="3"/>
    </row>
    <row r="135" spans="2:21" s="192" customFormat="1" ht="24.95" customHeight="1" x14ac:dyDescent="0.25">
      <c r="B135" s="191" t="s">
        <v>624</v>
      </c>
      <c r="C135" s="191" t="s">
        <v>105</v>
      </c>
      <c r="D135" s="2" t="s">
        <v>337</v>
      </c>
      <c r="E135" s="191"/>
      <c r="F135" s="191" t="s">
        <v>39</v>
      </c>
      <c r="G135" s="191" t="s">
        <v>625</v>
      </c>
      <c r="H135" s="191"/>
      <c r="I135" s="12">
        <v>44608</v>
      </c>
      <c r="J135" s="2" t="s">
        <v>624</v>
      </c>
      <c r="K135" s="25">
        <v>44617</v>
      </c>
      <c r="L135" s="4">
        <v>10062.89</v>
      </c>
      <c r="M135" s="4">
        <v>2515.7199999999998</v>
      </c>
      <c r="N135" s="4">
        <v>12578.61</v>
      </c>
      <c r="O135" s="2" t="s">
        <v>208</v>
      </c>
      <c r="P135" s="22">
        <v>44617</v>
      </c>
      <c r="Q135" s="9">
        <v>12578.61</v>
      </c>
      <c r="R135" s="191"/>
      <c r="S135" s="189"/>
      <c r="T135" s="190"/>
      <c r="U135" s="3"/>
    </row>
    <row r="136" spans="2:21" s="192" customFormat="1" ht="24.95" customHeight="1" x14ac:dyDescent="0.25">
      <c r="B136" s="191" t="s">
        <v>626</v>
      </c>
      <c r="C136" s="191" t="s">
        <v>105</v>
      </c>
      <c r="D136" s="2" t="s">
        <v>337</v>
      </c>
      <c r="E136" s="191"/>
      <c r="F136" s="191" t="s">
        <v>39</v>
      </c>
      <c r="G136" s="191" t="s">
        <v>627</v>
      </c>
      <c r="H136" s="191"/>
      <c r="I136" s="12">
        <v>44572</v>
      </c>
      <c r="J136" s="2" t="s">
        <v>626</v>
      </c>
      <c r="K136" s="25">
        <v>44680</v>
      </c>
      <c r="L136" s="4">
        <v>11478.44</v>
      </c>
      <c r="M136" s="4">
        <v>2869.61</v>
      </c>
      <c r="N136" s="4">
        <v>14348.05</v>
      </c>
      <c r="O136" s="2" t="s">
        <v>208</v>
      </c>
      <c r="P136" s="22">
        <v>44680</v>
      </c>
      <c r="Q136" s="9">
        <v>14348.05</v>
      </c>
      <c r="R136" s="191"/>
      <c r="S136" s="189"/>
      <c r="T136" s="190"/>
      <c r="U136" s="3"/>
    </row>
    <row r="137" spans="2:21" s="188" customFormat="1" ht="24.95" customHeight="1" x14ac:dyDescent="0.25">
      <c r="B137" s="191" t="s">
        <v>628</v>
      </c>
      <c r="C137" s="191" t="s">
        <v>105</v>
      </c>
      <c r="D137" s="2" t="s">
        <v>337</v>
      </c>
      <c r="E137" s="191"/>
      <c r="F137" s="191" t="s">
        <v>39</v>
      </c>
      <c r="G137" s="191" t="s">
        <v>629</v>
      </c>
      <c r="H137" s="191"/>
      <c r="I137" s="12">
        <v>44600</v>
      </c>
      <c r="J137" s="2" t="s">
        <v>628</v>
      </c>
      <c r="K137" s="25">
        <v>44602</v>
      </c>
      <c r="L137" s="4">
        <v>11006.4</v>
      </c>
      <c r="M137" s="4">
        <v>2751.6</v>
      </c>
      <c r="N137" s="4">
        <v>13758</v>
      </c>
      <c r="O137" s="2" t="s">
        <v>208</v>
      </c>
      <c r="P137" s="22">
        <v>44602</v>
      </c>
      <c r="Q137" s="9">
        <v>13758</v>
      </c>
      <c r="R137" s="185"/>
      <c r="S137" s="186"/>
      <c r="T137" s="187"/>
      <c r="U137" s="3"/>
    </row>
    <row r="138" spans="2:21" s="192" customFormat="1" ht="24.95" customHeight="1" x14ac:dyDescent="0.25">
      <c r="B138" s="191" t="s">
        <v>630</v>
      </c>
      <c r="C138" s="191" t="s">
        <v>105</v>
      </c>
      <c r="D138" s="2" t="s">
        <v>337</v>
      </c>
      <c r="E138" s="191"/>
      <c r="F138" s="191" t="s">
        <v>39</v>
      </c>
      <c r="G138" s="212" t="s">
        <v>176</v>
      </c>
      <c r="H138" s="212"/>
      <c r="I138" s="12">
        <v>44713</v>
      </c>
      <c r="J138" s="2" t="str">
        <f>B138</f>
        <v>JN-07/2022 grupa A10</v>
      </c>
      <c r="K138" s="25">
        <v>44715</v>
      </c>
      <c r="L138" s="4">
        <v>4990</v>
      </c>
      <c r="M138" s="4">
        <f>L138*25/100</f>
        <v>1247.5</v>
      </c>
      <c r="N138" s="4">
        <f>L138+M138</f>
        <v>6237.5</v>
      </c>
      <c r="O138" s="2" t="s">
        <v>208</v>
      </c>
      <c r="P138" s="22">
        <f>K138</f>
        <v>44715</v>
      </c>
      <c r="Q138" s="9">
        <f>N138</f>
        <v>6237.5</v>
      </c>
      <c r="R138" s="191"/>
      <c r="S138" s="189"/>
      <c r="T138" s="190"/>
      <c r="U138" s="3"/>
    </row>
    <row r="139" spans="2:21" s="298" customFormat="1" ht="24.95" customHeight="1" x14ac:dyDescent="0.25">
      <c r="B139" s="297" t="s">
        <v>826</v>
      </c>
      <c r="C139" s="297" t="s">
        <v>105</v>
      </c>
      <c r="D139" s="2" t="s">
        <v>337</v>
      </c>
      <c r="E139" s="297"/>
      <c r="F139" s="297" t="s">
        <v>39</v>
      </c>
      <c r="G139" s="297" t="s">
        <v>629</v>
      </c>
      <c r="H139" s="297"/>
      <c r="I139" s="12">
        <v>44753</v>
      </c>
      <c r="J139" s="2" t="str">
        <f>B139</f>
        <v>JN-07/2022 grupa A11</v>
      </c>
      <c r="K139" s="25">
        <f>I139+30</f>
        <v>44783</v>
      </c>
      <c r="L139" s="4">
        <v>40154.550000000003</v>
      </c>
      <c r="M139" s="4">
        <f>L139*25/100</f>
        <v>10038.637500000001</v>
      </c>
      <c r="N139" s="4">
        <f>L139+M139</f>
        <v>50193.1875</v>
      </c>
      <c r="O139" s="2" t="s">
        <v>208</v>
      </c>
      <c r="P139" s="22">
        <v>44823</v>
      </c>
      <c r="Q139" s="9">
        <f>N139</f>
        <v>50193.1875</v>
      </c>
      <c r="R139" s="297"/>
      <c r="S139" s="295"/>
      <c r="T139" s="296"/>
      <c r="U139" s="3"/>
    </row>
    <row r="140" spans="2:21" s="298" customFormat="1" ht="24.95" customHeight="1" x14ac:dyDescent="0.25">
      <c r="B140" s="297" t="s">
        <v>827</v>
      </c>
      <c r="C140" s="297" t="s">
        <v>105</v>
      </c>
      <c r="D140" s="2" t="s">
        <v>337</v>
      </c>
      <c r="E140" s="297"/>
      <c r="F140" s="297" t="s">
        <v>39</v>
      </c>
      <c r="G140" s="297" t="s">
        <v>629</v>
      </c>
      <c r="H140" s="297"/>
      <c r="I140" s="12">
        <v>44755</v>
      </c>
      <c r="J140" s="2" t="str">
        <f>B140</f>
        <v>JN-07/2022 grupa A12</v>
      </c>
      <c r="K140" s="25">
        <f>I140+30</f>
        <v>44785</v>
      </c>
      <c r="L140" s="4">
        <v>13349.5</v>
      </c>
      <c r="M140" s="4">
        <f>L140*25/100</f>
        <v>3337.375</v>
      </c>
      <c r="N140" s="4">
        <f>L140+M140</f>
        <v>16686.875</v>
      </c>
      <c r="O140" s="2" t="s">
        <v>208</v>
      </c>
      <c r="P140" s="22">
        <v>44799</v>
      </c>
      <c r="Q140" s="9">
        <f>N140</f>
        <v>16686.875</v>
      </c>
      <c r="R140" s="297"/>
      <c r="S140" s="295"/>
      <c r="T140" s="296"/>
      <c r="U140" s="3"/>
    </row>
    <row r="141" spans="2:21" s="340" customFormat="1" ht="24.95" customHeight="1" x14ac:dyDescent="0.25">
      <c r="B141" s="339" t="s">
        <v>905</v>
      </c>
      <c r="C141" s="339" t="s">
        <v>105</v>
      </c>
      <c r="D141" s="2" t="s">
        <v>337</v>
      </c>
      <c r="E141" s="339"/>
      <c r="F141" s="339" t="s">
        <v>39</v>
      </c>
      <c r="G141" s="339" t="s">
        <v>176</v>
      </c>
      <c r="H141" s="339"/>
      <c r="I141" s="12">
        <v>44851</v>
      </c>
      <c r="J141" s="2" t="str">
        <f>B141</f>
        <v>JN-07/2022 grupa A13</v>
      </c>
      <c r="K141" s="25">
        <f>I141+30</f>
        <v>44881</v>
      </c>
      <c r="L141" s="4">
        <v>21460</v>
      </c>
      <c r="M141" s="4">
        <f>L141*25/100</f>
        <v>5365</v>
      </c>
      <c r="N141" s="4">
        <f>L141+M141</f>
        <v>26825</v>
      </c>
      <c r="O141" s="2" t="s">
        <v>208</v>
      </c>
      <c r="P141" s="22">
        <v>44858</v>
      </c>
      <c r="Q141" s="9">
        <f>N141</f>
        <v>26825</v>
      </c>
      <c r="R141" s="339"/>
      <c r="S141" s="337"/>
      <c r="T141" s="338"/>
      <c r="U141" s="3"/>
    </row>
    <row r="142" spans="2:21" s="380" customFormat="1" ht="24.95" customHeight="1" x14ac:dyDescent="0.25">
      <c r="B142" s="379" t="s">
        <v>1017</v>
      </c>
      <c r="C142" s="379" t="s">
        <v>105</v>
      </c>
      <c r="D142" s="2" t="s">
        <v>337</v>
      </c>
      <c r="E142" s="379"/>
      <c r="F142" s="379" t="s">
        <v>39</v>
      </c>
      <c r="G142" s="379" t="s">
        <v>176</v>
      </c>
      <c r="H142" s="379"/>
      <c r="I142" s="12">
        <v>44872</v>
      </c>
      <c r="J142" s="2" t="str">
        <f t="shared" ref="J142:J144" si="176">B142</f>
        <v>JN-07/2022 grupa A14</v>
      </c>
      <c r="K142" s="25">
        <f t="shared" ref="K142:K143" si="177">I142+30</f>
        <v>44902</v>
      </c>
      <c r="L142" s="4">
        <v>7698</v>
      </c>
      <c r="M142" s="4">
        <f t="shared" ref="M142:M144" si="178">L142*25/100</f>
        <v>1924.5</v>
      </c>
      <c r="N142" s="4">
        <f t="shared" ref="N142:N144" si="179">L142+M142</f>
        <v>9622.5</v>
      </c>
      <c r="O142" s="2" t="s">
        <v>208</v>
      </c>
      <c r="P142" s="22">
        <v>44872</v>
      </c>
      <c r="Q142" s="9">
        <f>N142</f>
        <v>9622.5</v>
      </c>
      <c r="R142" s="379"/>
      <c r="S142" s="377"/>
      <c r="T142" s="378"/>
      <c r="U142" s="3"/>
    </row>
    <row r="143" spans="2:21" s="380" customFormat="1" ht="24.95" customHeight="1" x14ac:dyDescent="0.25">
      <c r="B143" s="379" t="s">
        <v>1018</v>
      </c>
      <c r="C143" s="379" t="s">
        <v>105</v>
      </c>
      <c r="D143" s="2" t="s">
        <v>337</v>
      </c>
      <c r="E143" s="379"/>
      <c r="F143" s="379" t="s">
        <v>39</v>
      </c>
      <c r="G143" s="379" t="s">
        <v>176</v>
      </c>
      <c r="H143" s="379"/>
      <c r="I143" s="12">
        <v>44875</v>
      </c>
      <c r="J143" s="2" t="str">
        <f t="shared" si="176"/>
        <v>JN-07/2022 grupa A15</v>
      </c>
      <c r="K143" s="25">
        <f t="shared" si="177"/>
        <v>44905</v>
      </c>
      <c r="L143" s="4">
        <v>7000</v>
      </c>
      <c r="M143" s="4">
        <f t="shared" si="178"/>
        <v>1750</v>
      </c>
      <c r="N143" s="4">
        <f t="shared" si="179"/>
        <v>8750</v>
      </c>
      <c r="O143" s="2" t="s">
        <v>208</v>
      </c>
      <c r="P143" s="22">
        <v>44875</v>
      </c>
      <c r="Q143" s="9">
        <f t="shared" ref="Q143" si="180">N143</f>
        <v>8750</v>
      </c>
      <c r="R143" s="379"/>
      <c r="S143" s="377"/>
      <c r="T143" s="378"/>
      <c r="U143" s="3"/>
    </row>
    <row r="144" spans="2:21" s="380" customFormat="1" ht="24.95" customHeight="1" x14ac:dyDescent="0.25">
      <c r="B144" s="379" t="s">
        <v>1019</v>
      </c>
      <c r="C144" s="379" t="s">
        <v>105</v>
      </c>
      <c r="D144" s="2" t="s">
        <v>337</v>
      </c>
      <c r="E144" s="379"/>
      <c r="F144" s="379" t="s">
        <v>39</v>
      </c>
      <c r="G144" s="379" t="s">
        <v>609</v>
      </c>
      <c r="H144" s="379"/>
      <c r="I144" s="12">
        <v>44922</v>
      </c>
      <c r="J144" s="2" t="str">
        <f t="shared" si="176"/>
        <v>JN-07/2022 grupa A16</v>
      </c>
      <c r="K144" s="25">
        <f>I144+10</f>
        <v>44932</v>
      </c>
      <c r="L144" s="4">
        <v>14986</v>
      </c>
      <c r="M144" s="4">
        <f t="shared" si="178"/>
        <v>3746.5</v>
      </c>
      <c r="N144" s="4">
        <f t="shared" si="179"/>
        <v>18732.5</v>
      </c>
      <c r="O144" s="2" t="s">
        <v>208</v>
      </c>
      <c r="P144" s="22">
        <v>44923</v>
      </c>
      <c r="Q144" s="9">
        <f t="shared" ref="Q144:Q159" si="181">N144</f>
        <v>18732.5</v>
      </c>
      <c r="R144" s="379"/>
      <c r="S144" s="377"/>
      <c r="T144" s="378"/>
      <c r="U144" s="3"/>
    </row>
    <row r="145" spans="2:21" s="81" customFormat="1" ht="24.95" customHeight="1" x14ac:dyDescent="0.25">
      <c r="B145" s="78" t="s">
        <v>1411</v>
      </c>
      <c r="C145" s="78" t="s">
        <v>272</v>
      </c>
      <c r="D145" s="2" t="s">
        <v>113</v>
      </c>
      <c r="E145" s="78"/>
      <c r="F145" s="78" t="s">
        <v>39</v>
      </c>
      <c r="G145" s="78" t="s">
        <v>1412</v>
      </c>
      <c r="H145" s="78"/>
      <c r="I145" s="12">
        <v>44641</v>
      </c>
      <c r="J145" s="2" t="str">
        <f t="shared" ref="J145" si="182">B145</f>
        <v>JN-08/2022 grupa 1</v>
      </c>
      <c r="K145" s="25">
        <v>44916</v>
      </c>
      <c r="L145" s="4">
        <v>28020.799999999999</v>
      </c>
      <c r="M145" s="4">
        <f t="shared" ref="M145" si="183">L145*25/100</f>
        <v>7005.2</v>
      </c>
      <c r="N145" s="4">
        <f t="shared" ref="N145" si="184">L145+M145</f>
        <v>35026</v>
      </c>
      <c r="O145" s="2" t="s">
        <v>208</v>
      </c>
      <c r="P145" s="22">
        <f>K145</f>
        <v>44916</v>
      </c>
      <c r="Q145" s="9">
        <f t="shared" si="181"/>
        <v>35026</v>
      </c>
      <c r="R145" s="78"/>
      <c r="S145" s="79"/>
      <c r="T145" s="80"/>
      <c r="U145" s="3"/>
    </row>
    <row r="146" spans="2:21" s="499" customFormat="1" ht="24.95" customHeight="1" x14ac:dyDescent="0.25">
      <c r="B146" s="498" t="s">
        <v>1413</v>
      </c>
      <c r="C146" s="498" t="s">
        <v>272</v>
      </c>
      <c r="D146" s="2" t="s">
        <v>113</v>
      </c>
      <c r="E146" s="498"/>
      <c r="F146" s="498" t="s">
        <v>39</v>
      </c>
      <c r="G146" s="498" t="s">
        <v>1414</v>
      </c>
      <c r="H146" s="498"/>
      <c r="I146" s="12">
        <v>44623</v>
      </c>
      <c r="J146" s="2" t="str">
        <f t="shared" ref="J146" si="185">B146</f>
        <v>JN-08/2022 grupa 2</v>
      </c>
      <c r="K146" s="25">
        <v>44725</v>
      </c>
      <c r="L146" s="4">
        <v>32400</v>
      </c>
      <c r="M146" s="4">
        <f t="shared" ref="M146" si="186">L146*25/100</f>
        <v>8100</v>
      </c>
      <c r="N146" s="4">
        <f t="shared" ref="N146" si="187">L146+M146</f>
        <v>40500</v>
      </c>
      <c r="O146" s="2" t="s">
        <v>208</v>
      </c>
      <c r="P146" s="22">
        <f t="shared" ref="P146:P155" si="188">K146</f>
        <v>44725</v>
      </c>
      <c r="Q146" s="9">
        <f t="shared" si="181"/>
        <v>40500</v>
      </c>
      <c r="R146" s="498"/>
      <c r="S146" s="496"/>
      <c r="T146" s="497"/>
      <c r="U146" s="3"/>
    </row>
    <row r="147" spans="2:21" s="499" customFormat="1" ht="37.5" customHeight="1" x14ac:dyDescent="0.25">
      <c r="B147" s="498" t="s">
        <v>1415</v>
      </c>
      <c r="C147" s="498" t="s">
        <v>272</v>
      </c>
      <c r="D147" s="2" t="s">
        <v>113</v>
      </c>
      <c r="E147" s="498"/>
      <c r="F147" s="498" t="s">
        <v>39</v>
      </c>
      <c r="G147" s="498" t="s">
        <v>734</v>
      </c>
      <c r="H147" s="498"/>
      <c r="I147" s="12">
        <v>44698</v>
      </c>
      <c r="J147" s="2" t="str">
        <f t="shared" ref="J147" si="189">B147</f>
        <v>JN-08/2022 grupa 3</v>
      </c>
      <c r="K147" s="25">
        <v>44718</v>
      </c>
      <c r="L147" s="4">
        <v>8464.7999999999993</v>
      </c>
      <c r="M147" s="4">
        <f t="shared" ref="M147" si="190">L147*25/100</f>
        <v>2116.1999999999998</v>
      </c>
      <c r="N147" s="4">
        <f t="shared" ref="N147" si="191">L147+M147</f>
        <v>10581</v>
      </c>
      <c r="O147" s="2" t="s">
        <v>208</v>
      </c>
      <c r="P147" s="22">
        <f t="shared" si="188"/>
        <v>44718</v>
      </c>
      <c r="Q147" s="9">
        <f t="shared" si="181"/>
        <v>10581</v>
      </c>
      <c r="R147" s="498"/>
      <c r="S147" s="496"/>
      <c r="T147" s="497"/>
      <c r="U147" s="3"/>
    </row>
    <row r="148" spans="2:21" s="499" customFormat="1" ht="34.5" customHeight="1" x14ac:dyDescent="0.25">
      <c r="B148" s="498" t="s">
        <v>1416</v>
      </c>
      <c r="C148" s="498" t="s">
        <v>272</v>
      </c>
      <c r="D148" s="2" t="s">
        <v>113</v>
      </c>
      <c r="E148" s="498"/>
      <c r="F148" s="498" t="s">
        <v>39</v>
      </c>
      <c r="G148" s="498" t="s">
        <v>1417</v>
      </c>
      <c r="H148" s="498"/>
      <c r="I148" s="12">
        <v>44630</v>
      </c>
      <c r="J148" s="2" t="str">
        <f t="shared" ref="J148" si="192">B148</f>
        <v>JN-08/2022 grupa 4</v>
      </c>
      <c r="K148" s="25">
        <v>44873</v>
      </c>
      <c r="L148" s="4">
        <v>4840</v>
      </c>
      <c r="M148" s="4">
        <f t="shared" ref="M148:M150" si="193">L148*25/100</f>
        <v>1210</v>
      </c>
      <c r="N148" s="4">
        <f t="shared" ref="N148" si="194">L148+M148</f>
        <v>6050</v>
      </c>
      <c r="O148" s="2" t="s">
        <v>208</v>
      </c>
      <c r="P148" s="22">
        <f t="shared" si="188"/>
        <v>44873</v>
      </c>
      <c r="Q148" s="9">
        <f t="shared" si="181"/>
        <v>6050</v>
      </c>
      <c r="R148" s="498"/>
      <c r="S148" s="496"/>
      <c r="T148" s="497"/>
      <c r="U148" s="3"/>
    </row>
    <row r="149" spans="2:21" s="499" customFormat="1" ht="34.5" customHeight="1" x14ac:dyDescent="0.25">
      <c r="B149" s="498" t="s">
        <v>1418</v>
      </c>
      <c r="C149" s="498" t="s">
        <v>272</v>
      </c>
      <c r="D149" s="2" t="s">
        <v>113</v>
      </c>
      <c r="E149" s="498"/>
      <c r="F149" s="498" t="s">
        <v>39</v>
      </c>
      <c r="G149" s="498" t="s">
        <v>1419</v>
      </c>
      <c r="H149" s="498"/>
      <c r="I149" s="12">
        <v>44902</v>
      </c>
      <c r="J149" s="2" t="str">
        <f t="shared" ref="J149" si="195">B149</f>
        <v>JN-08/2022 grupa 5</v>
      </c>
      <c r="K149" s="25">
        <v>44907</v>
      </c>
      <c r="L149" s="4">
        <v>2700</v>
      </c>
      <c r="M149" s="4">
        <v>0</v>
      </c>
      <c r="N149" s="4">
        <f t="shared" ref="N149" si="196">L149+M149</f>
        <v>2700</v>
      </c>
      <c r="O149" s="2" t="s">
        <v>208</v>
      </c>
      <c r="P149" s="22">
        <f t="shared" si="188"/>
        <v>44907</v>
      </c>
      <c r="Q149" s="9">
        <f t="shared" si="181"/>
        <v>2700</v>
      </c>
      <c r="R149" s="498"/>
      <c r="S149" s="496"/>
      <c r="T149" s="497"/>
      <c r="U149" s="3"/>
    </row>
    <row r="150" spans="2:21" s="499" customFormat="1" ht="34.5" customHeight="1" x14ac:dyDescent="0.25">
      <c r="B150" s="498" t="s">
        <v>1420</v>
      </c>
      <c r="C150" s="498" t="s">
        <v>272</v>
      </c>
      <c r="D150" s="2" t="s">
        <v>113</v>
      </c>
      <c r="E150" s="498"/>
      <c r="F150" s="498" t="s">
        <v>39</v>
      </c>
      <c r="G150" s="498" t="s">
        <v>638</v>
      </c>
      <c r="H150" s="498"/>
      <c r="I150" s="12">
        <v>44655</v>
      </c>
      <c r="J150" s="2" t="str">
        <f t="shared" ref="J150" si="197">B150</f>
        <v>JN-08/2022 grupa 6</v>
      </c>
      <c r="K150" s="25">
        <v>44914</v>
      </c>
      <c r="L150" s="4">
        <v>18040</v>
      </c>
      <c r="M150" s="4">
        <f t="shared" si="193"/>
        <v>4510</v>
      </c>
      <c r="N150" s="4">
        <f t="shared" ref="N150" si="198">L150+M150</f>
        <v>22550</v>
      </c>
      <c r="O150" s="2" t="s">
        <v>208</v>
      </c>
      <c r="P150" s="22">
        <f t="shared" si="188"/>
        <v>44914</v>
      </c>
      <c r="Q150" s="9">
        <f t="shared" si="181"/>
        <v>22550</v>
      </c>
      <c r="R150" s="498"/>
      <c r="S150" s="496"/>
      <c r="T150" s="497"/>
      <c r="U150" s="3"/>
    </row>
    <row r="151" spans="2:21" s="499" customFormat="1" ht="34.5" customHeight="1" x14ac:dyDescent="0.25">
      <c r="B151" s="498" t="s">
        <v>1421</v>
      </c>
      <c r="C151" s="498" t="s">
        <v>272</v>
      </c>
      <c r="D151" s="2" t="s">
        <v>113</v>
      </c>
      <c r="E151" s="498"/>
      <c r="F151" s="498" t="s">
        <v>39</v>
      </c>
      <c r="G151" s="498" t="s">
        <v>1422</v>
      </c>
      <c r="H151" s="498"/>
      <c r="I151" s="12">
        <v>44876</v>
      </c>
      <c r="J151" s="2" t="str">
        <f t="shared" ref="J151" si="199">B151</f>
        <v>JN-08/2022 grupa 7</v>
      </c>
      <c r="K151" s="25">
        <v>44881</v>
      </c>
      <c r="L151" s="4">
        <v>3760</v>
      </c>
      <c r="M151" s="4">
        <f t="shared" ref="M151" si="200">L151*25/100</f>
        <v>940</v>
      </c>
      <c r="N151" s="4">
        <f t="shared" ref="N151" si="201">L151+M151</f>
        <v>4700</v>
      </c>
      <c r="O151" s="2" t="s">
        <v>208</v>
      </c>
      <c r="P151" s="22">
        <f t="shared" si="188"/>
        <v>44881</v>
      </c>
      <c r="Q151" s="9">
        <f t="shared" si="181"/>
        <v>4700</v>
      </c>
      <c r="R151" s="498"/>
      <c r="S151" s="496"/>
      <c r="T151" s="497"/>
      <c r="U151" s="3"/>
    </row>
    <row r="152" spans="2:21" s="499" customFormat="1" ht="34.5" customHeight="1" x14ac:dyDescent="0.25">
      <c r="B152" s="498" t="s">
        <v>1423</v>
      </c>
      <c r="C152" s="498" t="s">
        <v>272</v>
      </c>
      <c r="D152" s="2" t="s">
        <v>113</v>
      </c>
      <c r="E152" s="498"/>
      <c r="F152" s="498" t="s">
        <v>39</v>
      </c>
      <c r="G152" s="498" t="s">
        <v>1424</v>
      </c>
      <c r="H152" s="498"/>
      <c r="I152" s="12">
        <v>44658</v>
      </c>
      <c r="J152" s="2" t="str">
        <f t="shared" ref="J152" si="202">B152</f>
        <v>JN-08/2022 grupa 8</v>
      </c>
      <c r="K152" s="25">
        <v>44895</v>
      </c>
      <c r="L152" s="4">
        <v>9600</v>
      </c>
      <c r="M152" s="4">
        <f t="shared" ref="M152" si="203">L152*25/100</f>
        <v>2400</v>
      </c>
      <c r="N152" s="4">
        <f t="shared" ref="N152" si="204">L152+M152</f>
        <v>12000</v>
      </c>
      <c r="O152" s="2" t="s">
        <v>208</v>
      </c>
      <c r="P152" s="22">
        <f t="shared" si="188"/>
        <v>44895</v>
      </c>
      <c r="Q152" s="9">
        <f t="shared" si="181"/>
        <v>12000</v>
      </c>
      <c r="R152" s="498"/>
      <c r="S152" s="496"/>
      <c r="T152" s="497"/>
      <c r="U152" s="3"/>
    </row>
    <row r="153" spans="2:21" s="499" customFormat="1" ht="34.5" customHeight="1" x14ac:dyDescent="0.25">
      <c r="B153" s="498" t="s">
        <v>1425</v>
      </c>
      <c r="C153" s="498" t="s">
        <v>272</v>
      </c>
      <c r="D153" s="2" t="s">
        <v>113</v>
      </c>
      <c r="E153" s="498"/>
      <c r="F153" s="498" t="s">
        <v>39</v>
      </c>
      <c r="G153" s="498" t="s">
        <v>1426</v>
      </c>
      <c r="H153" s="498"/>
      <c r="I153" s="12">
        <v>44867</v>
      </c>
      <c r="J153" s="2" t="str">
        <f t="shared" ref="J153" si="205">B153</f>
        <v>JN-08/2022 grupa 9</v>
      </c>
      <c r="K153" s="25">
        <v>44895</v>
      </c>
      <c r="L153" s="4">
        <v>5500</v>
      </c>
      <c r="M153" s="4">
        <f t="shared" ref="M153" si="206">L153*25/100</f>
        <v>1375</v>
      </c>
      <c r="N153" s="4">
        <f t="shared" ref="N153" si="207">L153+M153</f>
        <v>6875</v>
      </c>
      <c r="O153" s="2" t="s">
        <v>208</v>
      </c>
      <c r="P153" s="22">
        <f t="shared" si="188"/>
        <v>44895</v>
      </c>
      <c r="Q153" s="9">
        <f t="shared" si="181"/>
        <v>6875</v>
      </c>
      <c r="R153" s="498"/>
      <c r="S153" s="496"/>
      <c r="T153" s="497"/>
      <c r="U153" s="3"/>
    </row>
    <row r="154" spans="2:21" s="499" customFormat="1" ht="34.5" customHeight="1" x14ac:dyDescent="0.25">
      <c r="B154" s="498" t="s">
        <v>1427</v>
      </c>
      <c r="C154" s="498" t="s">
        <v>272</v>
      </c>
      <c r="D154" s="2" t="s">
        <v>113</v>
      </c>
      <c r="E154" s="498"/>
      <c r="F154" s="498" t="s">
        <v>39</v>
      </c>
      <c r="G154" s="498" t="s">
        <v>1428</v>
      </c>
      <c r="H154" s="498"/>
      <c r="I154" s="12">
        <v>44697</v>
      </c>
      <c r="J154" s="2" t="str">
        <f t="shared" ref="J154" si="208">B154</f>
        <v>JN-08/2022 grupa 10</v>
      </c>
      <c r="K154" s="25">
        <v>44881</v>
      </c>
      <c r="L154" s="4">
        <v>17600</v>
      </c>
      <c r="M154" s="4">
        <f t="shared" ref="M154" si="209">L154*25/100</f>
        <v>4400</v>
      </c>
      <c r="N154" s="4">
        <f t="shared" ref="N154" si="210">L154+M154</f>
        <v>22000</v>
      </c>
      <c r="O154" s="2" t="s">
        <v>208</v>
      </c>
      <c r="P154" s="22">
        <f t="shared" si="188"/>
        <v>44881</v>
      </c>
      <c r="Q154" s="9">
        <f t="shared" si="181"/>
        <v>22000</v>
      </c>
      <c r="R154" s="498"/>
      <c r="S154" s="496"/>
      <c r="T154" s="497"/>
      <c r="U154" s="3"/>
    </row>
    <row r="155" spans="2:21" s="499" customFormat="1" ht="34.5" customHeight="1" x14ac:dyDescent="0.25">
      <c r="B155" s="498" t="s">
        <v>1429</v>
      </c>
      <c r="C155" s="498" t="s">
        <v>272</v>
      </c>
      <c r="D155" s="2" t="s">
        <v>113</v>
      </c>
      <c r="E155" s="498"/>
      <c r="F155" s="498" t="s">
        <v>39</v>
      </c>
      <c r="G155" s="498" t="s">
        <v>1430</v>
      </c>
      <c r="H155" s="498"/>
      <c r="I155" s="12">
        <v>44725</v>
      </c>
      <c r="J155" s="2" t="str">
        <f t="shared" ref="J155" si="211">B155</f>
        <v>JN-08/2022 grupa 11</v>
      </c>
      <c r="K155" s="25">
        <v>44740</v>
      </c>
      <c r="L155" s="4">
        <v>6900</v>
      </c>
      <c r="M155" s="4">
        <v>0</v>
      </c>
      <c r="N155" s="4">
        <f t="shared" ref="N155" si="212">L155+M155</f>
        <v>6900</v>
      </c>
      <c r="O155" s="2" t="s">
        <v>208</v>
      </c>
      <c r="P155" s="22">
        <f t="shared" si="188"/>
        <v>44740</v>
      </c>
      <c r="Q155" s="9">
        <f t="shared" si="181"/>
        <v>6900</v>
      </c>
      <c r="R155" s="498"/>
      <c r="S155" s="496"/>
      <c r="T155" s="497"/>
      <c r="U155" s="3"/>
    </row>
    <row r="156" spans="2:21" s="499" customFormat="1" ht="34.5" customHeight="1" x14ac:dyDescent="0.25">
      <c r="B156" s="498" t="s">
        <v>1431</v>
      </c>
      <c r="C156" s="498" t="s">
        <v>272</v>
      </c>
      <c r="D156" s="2" t="s">
        <v>113</v>
      </c>
      <c r="E156" s="498"/>
      <c r="F156" s="498" t="s">
        <v>39</v>
      </c>
      <c r="G156" s="498" t="s">
        <v>1432</v>
      </c>
      <c r="H156" s="498"/>
      <c r="I156" s="12">
        <v>44715</v>
      </c>
      <c r="J156" s="2" t="str">
        <f t="shared" ref="J156" si="213">B156</f>
        <v>JN-08/2022 grupa 12</v>
      </c>
      <c r="K156" s="25">
        <v>44722</v>
      </c>
      <c r="L156" s="4">
        <v>5380</v>
      </c>
      <c r="M156" s="4">
        <f>L156*25/100</f>
        <v>1345</v>
      </c>
      <c r="N156" s="4">
        <f t="shared" ref="N156" si="214">L156+M156</f>
        <v>6725</v>
      </c>
      <c r="O156" s="2" t="s">
        <v>208</v>
      </c>
      <c r="P156" s="22">
        <f t="shared" ref="P156" si="215">K156</f>
        <v>44722</v>
      </c>
      <c r="Q156" s="9">
        <f t="shared" si="181"/>
        <v>6725</v>
      </c>
      <c r="R156" s="498"/>
      <c r="S156" s="496"/>
      <c r="T156" s="497"/>
      <c r="U156" s="3"/>
    </row>
    <row r="157" spans="2:21" s="495" customFormat="1" ht="24.95" customHeight="1" x14ac:dyDescent="0.25">
      <c r="B157" s="498" t="s">
        <v>1433</v>
      </c>
      <c r="C157" s="498" t="s">
        <v>272</v>
      </c>
      <c r="D157" s="2" t="s">
        <v>113</v>
      </c>
      <c r="E157" s="498"/>
      <c r="F157" s="498" t="s">
        <v>39</v>
      </c>
      <c r="G157" s="498" t="s">
        <v>1434</v>
      </c>
      <c r="H157" s="498"/>
      <c r="I157" s="12">
        <v>44651</v>
      </c>
      <c r="J157" s="2" t="str">
        <f t="shared" ref="J157" si="216">B157</f>
        <v>JN-08/2022 grupa 13</v>
      </c>
      <c r="K157" s="25">
        <v>44719</v>
      </c>
      <c r="L157" s="4">
        <v>4000</v>
      </c>
      <c r="M157" s="4">
        <v>0</v>
      </c>
      <c r="N157" s="4">
        <f t="shared" ref="N157" si="217">L157+M157</f>
        <v>4000</v>
      </c>
      <c r="O157" s="2" t="s">
        <v>208</v>
      </c>
      <c r="P157" s="22">
        <f t="shared" ref="P157" si="218">K157</f>
        <v>44719</v>
      </c>
      <c r="Q157" s="9">
        <f t="shared" si="181"/>
        <v>4000</v>
      </c>
      <c r="R157" s="494"/>
      <c r="S157" s="492"/>
      <c r="T157" s="493"/>
      <c r="U157" s="3"/>
    </row>
    <row r="158" spans="2:21" s="499" customFormat="1" ht="24.95" customHeight="1" x14ac:dyDescent="0.25">
      <c r="B158" s="498" t="s">
        <v>1435</v>
      </c>
      <c r="C158" s="498" t="s">
        <v>272</v>
      </c>
      <c r="D158" s="2" t="s">
        <v>113</v>
      </c>
      <c r="E158" s="498"/>
      <c r="F158" s="498" t="s">
        <v>39</v>
      </c>
      <c r="G158" s="498" t="s">
        <v>1437</v>
      </c>
      <c r="H158" s="498"/>
      <c r="I158" s="12">
        <v>44659</v>
      </c>
      <c r="J158" s="2" t="str">
        <f t="shared" ref="J158" si="219">B158</f>
        <v>JN-08/2022 grupa 14</v>
      </c>
      <c r="K158" s="25">
        <v>44694</v>
      </c>
      <c r="L158" s="4">
        <v>6800</v>
      </c>
      <c r="M158" s="4">
        <f>L158*25/100</f>
        <v>1700</v>
      </c>
      <c r="N158" s="4">
        <f t="shared" ref="N158" si="220">L158+M158</f>
        <v>8500</v>
      </c>
      <c r="O158" s="2" t="s">
        <v>208</v>
      </c>
      <c r="P158" s="22">
        <f t="shared" ref="P158" si="221">K158</f>
        <v>44694</v>
      </c>
      <c r="Q158" s="9">
        <f t="shared" si="181"/>
        <v>8500</v>
      </c>
      <c r="R158" s="498"/>
      <c r="S158" s="496"/>
      <c r="T158" s="497"/>
      <c r="U158" s="3"/>
    </row>
    <row r="159" spans="2:21" s="499" customFormat="1" ht="39" customHeight="1" x14ac:dyDescent="0.25">
      <c r="B159" s="498" t="s">
        <v>1436</v>
      </c>
      <c r="C159" s="498" t="s">
        <v>272</v>
      </c>
      <c r="D159" s="2" t="s">
        <v>113</v>
      </c>
      <c r="E159" s="498"/>
      <c r="F159" s="498" t="s">
        <v>39</v>
      </c>
      <c r="G159" s="498" t="s">
        <v>1438</v>
      </c>
      <c r="H159" s="498"/>
      <c r="I159" s="12">
        <v>44685</v>
      </c>
      <c r="J159" s="2" t="str">
        <f t="shared" ref="J159" si="222">B159</f>
        <v>JN-08/2022 grupa 15</v>
      </c>
      <c r="K159" s="25">
        <v>44706</v>
      </c>
      <c r="L159" s="4">
        <v>3400</v>
      </c>
      <c r="M159" s="4">
        <f>L159*25/100</f>
        <v>850</v>
      </c>
      <c r="N159" s="4">
        <f t="shared" ref="N159" si="223">L159+M159</f>
        <v>4250</v>
      </c>
      <c r="O159" s="2" t="s">
        <v>208</v>
      </c>
      <c r="P159" s="22">
        <f t="shared" ref="P159" si="224">K159</f>
        <v>44706</v>
      </c>
      <c r="Q159" s="9">
        <f t="shared" si="181"/>
        <v>4250</v>
      </c>
      <c r="R159" s="498"/>
      <c r="S159" s="496"/>
      <c r="T159" s="497"/>
      <c r="U159" s="3"/>
    </row>
    <row r="160" spans="2:21" s="81" customFormat="1" ht="24.95" customHeight="1" x14ac:dyDescent="0.25">
      <c r="B160" s="78" t="s">
        <v>1124</v>
      </c>
      <c r="C160" s="78" t="s">
        <v>115</v>
      </c>
      <c r="D160" s="2" t="s">
        <v>338</v>
      </c>
      <c r="E160" s="78"/>
      <c r="F160" s="78" t="s">
        <v>39</v>
      </c>
      <c r="G160" s="427" t="s">
        <v>1125</v>
      </c>
      <c r="H160" s="427"/>
      <c r="I160" s="12">
        <v>44600</v>
      </c>
      <c r="J160" s="2" t="str">
        <f t="shared" ref="J160" si="225">B160</f>
        <v>JN-09/2022 grupa 1</v>
      </c>
      <c r="K160" s="25">
        <v>44907</v>
      </c>
      <c r="L160" s="4">
        <v>39193.14</v>
      </c>
      <c r="M160" s="4">
        <f t="shared" ref="M160" si="226">L160*25/100</f>
        <v>9798.2849999999999</v>
      </c>
      <c r="N160" s="4">
        <f t="shared" ref="N160" si="227">L160+M160</f>
        <v>48991.425000000003</v>
      </c>
      <c r="O160" s="2" t="s">
        <v>208</v>
      </c>
      <c r="P160" s="22">
        <f t="shared" ref="P160:P165" si="228">K160</f>
        <v>44907</v>
      </c>
      <c r="Q160" s="9">
        <f t="shared" ref="Q160:Q165" si="229">N160</f>
        <v>48991.425000000003</v>
      </c>
      <c r="R160" s="78"/>
      <c r="S160" s="79"/>
      <c r="T160" s="80"/>
      <c r="U160" s="3"/>
    </row>
    <row r="161" spans="2:21" s="428" customFormat="1" ht="24.95" customHeight="1" x14ac:dyDescent="0.25">
      <c r="B161" s="427" t="s">
        <v>1126</v>
      </c>
      <c r="C161" s="427" t="s">
        <v>115</v>
      </c>
      <c r="D161" s="2" t="s">
        <v>338</v>
      </c>
      <c r="E161" s="427"/>
      <c r="F161" s="427" t="s">
        <v>39</v>
      </c>
      <c r="G161" s="427" t="s">
        <v>1127</v>
      </c>
      <c r="H161" s="427"/>
      <c r="I161" s="12">
        <v>44596</v>
      </c>
      <c r="J161" s="2" t="str">
        <f t="shared" ref="J161" si="230">B161</f>
        <v>JN-09/2022 grupa 2</v>
      </c>
      <c r="K161" s="25">
        <v>44693</v>
      </c>
      <c r="L161" s="4">
        <v>2213.64</v>
      </c>
      <c r="M161" s="4">
        <f t="shared" ref="M161" si="231">L161*25/100</f>
        <v>553.41</v>
      </c>
      <c r="N161" s="4">
        <f t="shared" ref="N161" si="232">L161+M161</f>
        <v>2767.0499999999997</v>
      </c>
      <c r="O161" s="2" t="s">
        <v>208</v>
      </c>
      <c r="P161" s="22">
        <f t="shared" si="228"/>
        <v>44693</v>
      </c>
      <c r="Q161" s="9">
        <f t="shared" si="229"/>
        <v>2767.0499999999997</v>
      </c>
      <c r="R161" s="427"/>
      <c r="S161" s="425"/>
      <c r="T161" s="426"/>
      <c r="U161" s="3"/>
    </row>
    <row r="162" spans="2:21" s="428" customFormat="1" ht="24.95" customHeight="1" x14ac:dyDescent="0.25">
      <c r="B162" s="427" t="s">
        <v>1128</v>
      </c>
      <c r="C162" s="427" t="s">
        <v>115</v>
      </c>
      <c r="D162" s="2" t="s">
        <v>338</v>
      </c>
      <c r="E162" s="427"/>
      <c r="F162" s="427" t="s">
        <v>39</v>
      </c>
      <c r="G162" s="427" t="s">
        <v>84</v>
      </c>
      <c r="H162" s="427"/>
      <c r="I162" s="12">
        <v>44641</v>
      </c>
      <c r="J162" s="2" t="str">
        <f t="shared" ref="J162" si="233">B162</f>
        <v>JN-09/2022 grupa 3</v>
      </c>
      <c r="K162" s="25">
        <v>44705</v>
      </c>
      <c r="L162" s="4">
        <v>1860</v>
      </c>
      <c r="M162" s="4">
        <f t="shared" ref="M162" si="234">L162*25/100</f>
        <v>465</v>
      </c>
      <c r="N162" s="4">
        <f t="shared" ref="N162" si="235">L162+M162</f>
        <v>2325</v>
      </c>
      <c r="O162" s="2" t="s">
        <v>208</v>
      </c>
      <c r="P162" s="22">
        <f t="shared" si="228"/>
        <v>44705</v>
      </c>
      <c r="Q162" s="9">
        <f t="shared" si="229"/>
        <v>2325</v>
      </c>
      <c r="R162" s="427"/>
      <c r="S162" s="425"/>
      <c r="T162" s="426"/>
      <c r="U162" s="3"/>
    </row>
    <row r="163" spans="2:21" s="428" customFormat="1" ht="24.95" customHeight="1" x14ac:dyDescent="0.25">
      <c r="B163" s="429" t="s">
        <v>1129</v>
      </c>
      <c r="C163" s="429" t="s">
        <v>115</v>
      </c>
      <c r="D163" s="2" t="s">
        <v>338</v>
      </c>
      <c r="E163" s="429"/>
      <c r="F163" s="429" t="s">
        <v>39</v>
      </c>
      <c r="G163" s="429" t="s">
        <v>1130</v>
      </c>
      <c r="H163" s="429"/>
      <c r="I163" s="12">
        <v>44575</v>
      </c>
      <c r="J163" s="2" t="str">
        <f t="shared" ref="J163" si="236">B163</f>
        <v>JN-09/2022 grupa 4</v>
      </c>
      <c r="K163" s="25">
        <v>44588</v>
      </c>
      <c r="L163" s="4">
        <v>1009.81</v>
      </c>
      <c r="M163" s="4">
        <f t="shared" ref="M163" si="237">L163*25/100</f>
        <v>252.45249999999999</v>
      </c>
      <c r="N163" s="4">
        <f t="shared" ref="N163" si="238">L163+M163</f>
        <v>1262.2624999999998</v>
      </c>
      <c r="O163" s="2" t="s">
        <v>208</v>
      </c>
      <c r="P163" s="22">
        <f t="shared" si="228"/>
        <v>44588</v>
      </c>
      <c r="Q163" s="9">
        <f t="shared" si="229"/>
        <v>1262.2624999999998</v>
      </c>
      <c r="R163" s="427"/>
      <c r="S163" s="425"/>
      <c r="T163" s="426"/>
      <c r="U163" s="3"/>
    </row>
    <row r="164" spans="2:21" s="81" customFormat="1" ht="24.95" customHeight="1" x14ac:dyDescent="0.25">
      <c r="B164" s="78" t="s">
        <v>1132</v>
      </c>
      <c r="C164" s="78" t="s">
        <v>116</v>
      </c>
      <c r="D164" s="2" t="s">
        <v>117</v>
      </c>
      <c r="E164" s="78"/>
      <c r="F164" s="78" t="s">
        <v>39</v>
      </c>
      <c r="G164" s="78" t="s">
        <v>1131</v>
      </c>
      <c r="H164" s="78"/>
      <c r="I164" s="12">
        <v>44607</v>
      </c>
      <c r="J164" s="2" t="str">
        <f t="shared" ref="J164" si="239">B164</f>
        <v>JN-10/2022 grupa 1</v>
      </c>
      <c r="K164" s="25">
        <v>44918</v>
      </c>
      <c r="L164" s="4">
        <v>34120</v>
      </c>
      <c r="M164" s="4">
        <f t="shared" ref="M164" si="240">L164*25/100</f>
        <v>8530</v>
      </c>
      <c r="N164" s="4">
        <f t="shared" ref="N164" si="241">L164+M164</f>
        <v>42650</v>
      </c>
      <c r="O164" s="2" t="s">
        <v>208</v>
      </c>
      <c r="P164" s="22">
        <f t="shared" si="228"/>
        <v>44918</v>
      </c>
      <c r="Q164" s="9">
        <f t="shared" si="229"/>
        <v>42650</v>
      </c>
      <c r="R164" s="78"/>
      <c r="S164" s="79"/>
      <c r="T164" s="80"/>
      <c r="U164" s="3"/>
    </row>
    <row r="165" spans="2:21" s="433" customFormat="1" ht="24.95" customHeight="1" x14ac:dyDescent="0.25">
      <c r="B165" s="432" t="s">
        <v>1133</v>
      </c>
      <c r="C165" s="432" t="s">
        <v>116</v>
      </c>
      <c r="D165" s="2" t="s">
        <v>117</v>
      </c>
      <c r="E165" s="432"/>
      <c r="F165" s="432" t="s">
        <v>39</v>
      </c>
      <c r="G165" s="432" t="s">
        <v>1134</v>
      </c>
      <c r="H165" s="432"/>
      <c r="I165" s="12">
        <v>44748</v>
      </c>
      <c r="J165" s="2" t="str">
        <f t="shared" ref="J165" si="242">B165</f>
        <v>JN-10/2022 grupa 2</v>
      </c>
      <c r="K165" s="25">
        <v>44756</v>
      </c>
      <c r="L165" s="4">
        <v>12057.12</v>
      </c>
      <c r="M165" s="4">
        <f t="shared" ref="M165" si="243">L165*25/100</f>
        <v>3014.28</v>
      </c>
      <c r="N165" s="4">
        <f t="shared" ref="N165" si="244">L165+M165</f>
        <v>15071.400000000001</v>
      </c>
      <c r="O165" s="2" t="s">
        <v>208</v>
      </c>
      <c r="P165" s="22">
        <f t="shared" si="228"/>
        <v>44756</v>
      </c>
      <c r="Q165" s="9">
        <f t="shared" si="229"/>
        <v>15071.400000000001</v>
      </c>
      <c r="R165" s="432"/>
      <c r="S165" s="430"/>
      <c r="T165" s="431"/>
      <c r="U165" s="3"/>
    </row>
    <row r="166" spans="2:21" s="81" customFormat="1" ht="24.95" customHeight="1" x14ac:dyDescent="0.25">
      <c r="B166" s="78" t="s">
        <v>1135</v>
      </c>
      <c r="C166" s="78" t="s">
        <v>263</v>
      </c>
      <c r="D166" s="2" t="s">
        <v>60</v>
      </c>
      <c r="E166" s="78"/>
      <c r="F166" s="78" t="s">
        <v>39</v>
      </c>
      <c r="G166" s="78" t="s">
        <v>1136</v>
      </c>
      <c r="H166" s="78"/>
      <c r="I166" s="12">
        <v>44608</v>
      </c>
      <c r="J166" s="2" t="str">
        <f t="shared" ref="J166" si="245">B166</f>
        <v>JN-11/2022 grupa 1</v>
      </c>
      <c r="K166" s="25">
        <v>44903</v>
      </c>
      <c r="L166" s="4">
        <v>23167</v>
      </c>
      <c r="M166" s="4">
        <f t="shared" ref="M166" si="246">L166*25/100</f>
        <v>5791.75</v>
      </c>
      <c r="N166" s="4">
        <f t="shared" ref="N166" si="247">L166+M166</f>
        <v>28958.75</v>
      </c>
      <c r="O166" s="2" t="s">
        <v>208</v>
      </c>
      <c r="P166" s="22">
        <f t="shared" ref="P166" si="248">K166</f>
        <v>44903</v>
      </c>
      <c r="Q166" s="9">
        <f t="shared" ref="Q166" si="249">N166</f>
        <v>28958.75</v>
      </c>
      <c r="R166" s="78"/>
      <c r="S166" s="79"/>
      <c r="T166" s="80"/>
      <c r="U166" s="3"/>
    </row>
    <row r="167" spans="2:21" s="437" customFormat="1" ht="24.95" customHeight="1" x14ac:dyDescent="0.25">
      <c r="B167" s="434" t="s">
        <v>1137</v>
      </c>
      <c r="C167" s="434" t="s">
        <v>263</v>
      </c>
      <c r="D167" s="2" t="s">
        <v>60</v>
      </c>
      <c r="E167" s="434"/>
      <c r="F167" s="434" t="s">
        <v>39</v>
      </c>
      <c r="G167" s="434" t="s">
        <v>1138</v>
      </c>
      <c r="H167" s="434"/>
      <c r="I167" s="12">
        <v>44578</v>
      </c>
      <c r="J167" s="2" t="str">
        <f t="shared" ref="J167" si="250">B167</f>
        <v>JN-11/2022 grupa 2</v>
      </c>
      <c r="K167" s="25">
        <v>44908</v>
      </c>
      <c r="L167" s="4">
        <v>23025</v>
      </c>
      <c r="M167" s="4">
        <v>0</v>
      </c>
      <c r="N167" s="4">
        <f t="shared" ref="N167" si="251">L167+M167</f>
        <v>23025</v>
      </c>
      <c r="O167" s="2" t="s">
        <v>208</v>
      </c>
      <c r="P167" s="22">
        <f t="shared" ref="P167" si="252">K167</f>
        <v>44908</v>
      </c>
      <c r="Q167" s="9">
        <f t="shared" ref="Q167" si="253">N167</f>
        <v>23025</v>
      </c>
      <c r="R167" s="434"/>
      <c r="S167" s="435"/>
      <c r="T167" s="436"/>
      <c r="U167" s="3"/>
    </row>
    <row r="168" spans="2:21" s="437" customFormat="1" ht="24.95" customHeight="1" x14ac:dyDescent="0.25">
      <c r="B168" s="434" t="s">
        <v>1139</v>
      </c>
      <c r="C168" s="434" t="s">
        <v>263</v>
      </c>
      <c r="D168" s="2" t="s">
        <v>60</v>
      </c>
      <c r="E168" s="434"/>
      <c r="F168" s="434" t="s">
        <v>39</v>
      </c>
      <c r="G168" s="434" t="s">
        <v>1140</v>
      </c>
      <c r="H168" s="434"/>
      <c r="I168" s="12">
        <v>44592</v>
      </c>
      <c r="J168" s="2" t="str">
        <f t="shared" ref="J168" si="254">B168</f>
        <v>JN-11/2022 grupa 3</v>
      </c>
      <c r="K168" s="25">
        <v>44861</v>
      </c>
      <c r="L168" s="4">
        <v>6100</v>
      </c>
      <c r="M168" s="4">
        <v>0</v>
      </c>
      <c r="N168" s="4">
        <f t="shared" ref="N168" si="255">L168+M168</f>
        <v>6100</v>
      </c>
      <c r="O168" s="2" t="s">
        <v>208</v>
      </c>
      <c r="P168" s="22">
        <f t="shared" ref="P168" si="256">K168</f>
        <v>44861</v>
      </c>
      <c r="Q168" s="9">
        <f t="shared" ref="Q168" si="257">N168</f>
        <v>6100</v>
      </c>
      <c r="R168" s="434"/>
      <c r="S168" s="435"/>
      <c r="T168" s="436"/>
      <c r="U168" s="3"/>
    </row>
    <row r="169" spans="2:21" s="437" customFormat="1" ht="24.95" customHeight="1" x14ac:dyDescent="0.25">
      <c r="B169" s="434" t="s">
        <v>1141</v>
      </c>
      <c r="C169" s="434" t="s">
        <v>263</v>
      </c>
      <c r="D169" s="2" t="s">
        <v>60</v>
      </c>
      <c r="E169" s="434"/>
      <c r="F169" s="434" t="s">
        <v>39</v>
      </c>
      <c r="G169" s="434" t="s">
        <v>1142</v>
      </c>
      <c r="H169" s="434"/>
      <c r="I169" s="12">
        <v>44726</v>
      </c>
      <c r="J169" s="2" t="str">
        <f t="shared" ref="J169" si="258">B169</f>
        <v>JN-11/2022 grupa 4</v>
      </c>
      <c r="K169" s="25">
        <v>44888</v>
      </c>
      <c r="L169" s="4">
        <v>5400</v>
      </c>
      <c r="M169" s="4">
        <v>0</v>
      </c>
      <c r="N169" s="4">
        <f t="shared" ref="N169" si="259">L169+M169</f>
        <v>5400</v>
      </c>
      <c r="O169" s="2" t="s">
        <v>208</v>
      </c>
      <c r="P169" s="22">
        <f t="shared" ref="P169" si="260">K169</f>
        <v>44888</v>
      </c>
      <c r="Q169" s="9">
        <f t="shared" ref="Q169" si="261">N169</f>
        <v>5400</v>
      </c>
      <c r="R169" s="434"/>
      <c r="S169" s="435"/>
      <c r="T169" s="436"/>
      <c r="U169" s="3"/>
    </row>
    <row r="170" spans="2:21" s="437" customFormat="1" ht="24.95" customHeight="1" x14ac:dyDescent="0.25">
      <c r="B170" s="434" t="s">
        <v>1143</v>
      </c>
      <c r="C170" s="434" t="s">
        <v>263</v>
      </c>
      <c r="D170" s="2" t="s">
        <v>60</v>
      </c>
      <c r="E170" s="434"/>
      <c r="F170" s="434" t="s">
        <v>39</v>
      </c>
      <c r="G170" s="434" t="s">
        <v>1144</v>
      </c>
      <c r="H170" s="434"/>
      <c r="I170" s="12">
        <v>44739</v>
      </c>
      <c r="J170" s="2" t="str">
        <f t="shared" ref="J170" si="262">B170</f>
        <v>JN-11/2022 grupa 5</v>
      </c>
      <c r="K170" s="25">
        <v>44743</v>
      </c>
      <c r="L170" s="4">
        <v>8100</v>
      </c>
      <c r="M170" s="4">
        <v>0</v>
      </c>
      <c r="N170" s="4">
        <f t="shared" ref="N170" si="263">L170+M170</f>
        <v>8100</v>
      </c>
      <c r="O170" s="2" t="s">
        <v>208</v>
      </c>
      <c r="P170" s="22">
        <f t="shared" ref="P170" si="264">K170</f>
        <v>44743</v>
      </c>
      <c r="Q170" s="9">
        <f t="shared" ref="Q170" si="265">N170</f>
        <v>8100</v>
      </c>
      <c r="R170" s="434"/>
      <c r="S170" s="435"/>
      <c r="T170" s="436"/>
      <c r="U170" s="3"/>
    </row>
    <row r="171" spans="2:21" s="437" customFormat="1" ht="24.95" customHeight="1" x14ac:dyDescent="0.25">
      <c r="B171" s="434" t="s">
        <v>1146</v>
      </c>
      <c r="C171" s="434" t="s">
        <v>263</v>
      </c>
      <c r="D171" s="2" t="s">
        <v>60</v>
      </c>
      <c r="E171" s="434"/>
      <c r="F171" s="434" t="s">
        <v>39</v>
      </c>
      <c r="G171" s="434" t="s">
        <v>1145</v>
      </c>
      <c r="H171" s="434"/>
      <c r="I171" s="12">
        <v>44742</v>
      </c>
      <c r="J171" s="2" t="str">
        <f t="shared" ref="J171" si="266">B171</f>
        <v>JN-11/2022 grupa 6</v>
      </c>
      <c r="K171" s="25">
        <v>44760</v>
      </c>
      <c r="L171" s="4">
        <v>1540</v>
      </c>
      <c r="M171" s="4">
        <v>0</v>
      </c>
      <c r="N171" s="4">
        <f t="shared" ref="N171" si="267">L171+M171</f>
        <v>1540</v>
      </c>
      <c r="O171" s="2" t="s">
        <v>208</v>
      </c>
      <c r="P171" s="22">
        <f t="shared" ref="P171" si="268">K171</f>
        <v>44760</v>
      </c>
      <c r="Q171" s="9">
        <f t="shared" ref="Q171" si="269">N171</f>
        <v>1540</v>
      </c>
      <c r="R171" s="434"/>
      <c r="S171" s="435"/>
      <c r="T171" s="436"/>
      <c r="U171" s="3"/>
    </row>
    <row r="172" spans="2:21" s="437" customFormat="1" ht="24.95" customHeight="1" x14ac:dyDescent="0.25">
      <c r="B172" s="434" t="s">
        <v>1147</v>
      </c>
      <c r="C172" s="434" t="s">
        <v>263</v>
      </c>
      <c r="D172" s="2" t="s">
        <v>60</v>
      </c>
      <c r="E172" s="434"/>
      <c r="F172" s="434" t="s">
        <v>39</v>
      </c>
      <c r="G172" s="434" t="s">
        <v>1148</v>
      </c>
      <c r="H172" s="434"/>
      <c r="I172" s="12">
        <v>44825</v>
      </c>
      <c r="J172" s="2" t="str">
        <f t="shared" ref="J172" si="270">B172</f>
        <v>JN-11/2022 grupa 7</v>
      </c>
      <c r="K172" s="25">
        <v>44826</v>
      </c>
      <c r="L172" s="4">
        <v>2500</v>
      </c>
      <c r="M172" s="4">
        <v>0</v>
      </c>
      <c r="N172" s="4">
        <f t="shared" ref="N172" si="271">L172+M172</f>
        <v>2500</v>
      </c>
      <c r="O172" s="2" t="s">
        <v>208</v>
      </c>
      <c r="P172" s="22">
        <f t="shared" ref="P172" si="272">K172</f>
        <v>44826</v>
      </c>
      <c r="Q172" s="9">
        <f t="shared" ref="Q172" si="273">N172</f>
        <v>2500</v>
      </c>
      <c r="R172" s="434"/>
      <c r="S172" s="435"/>
      <c r="T172" s="436"/>
      <c r="U172" s="3"/>
    </row>
    <row r="173" spans="2:21" s="81" customFormat="1" ht="24.95" customHeight="1" x14ac:dyDescent="0.25">
      <c r="B173" s="78" t="s">
        <v>1149</v>
      </c>
      <c r="C173" s="18" t="s">
        <v>158</v>
      </c>
      <c r="D173" s="83" t="s">
        <v>159</v>
      </c>
      <c r="E173" s="78"/>
      <c r="F173" s="78" t="s">
        <v>39</v>
      </c>
      <c r="G173" s="78" t="s">
        <v>1150</v>
      </c>
      <c r="H173" s="78"/>
      <c r="I173" s="12">
        <v>44733</v>
      </c>
      <c r="J173" s="2" t="str">
        <f t="shared" ref="J173" si="274">B173</f>
        <v>JN-12/2022 grupa 1</v>
      </c>
      <c r="K173" s="25">
        <v>44915</v>
      </c>
      <c r="L173" s="4">
        <v>3069.9</v>
      </c>
      <c r="M173" s="4">
        <v>0</v>
      </c>
      <c r="N173" s="4">
        <f t="shared" ref="N173" si="275">L173+M173</f>
        <v>3069.9</v>
      </c>
      <c r="O173" s="2" t="s">
        <v>208</v>
      </c>
      <c r="P173" s="22">
        <f t="shared" ref="P173" si="276">K173</f>
        <v>44915</v>
      </c>
      <c r="Q173" s="9">
        <f t="shared" ref="Q173" si="277">N173</f>
        <v>3069.9</v>
      </c>
      <c r="R173" s="78"/>
      <c r="S173" s="79"/>
      <c r="T173" s="80"/>
      <c r="U173" s="3"/>
    </row>
    <row r="174" spans="2:21" s="441" customFormat="1" ht="24.95" customHeight="1" x14ac:dyDescent="0.25">
      <c r="B174" s="440" t="s">
        <v>1151</v>
      </c>
      <c r="C174" s="18" t="s">
        <v>158</v>
      </c>
      <c r="D174" s="83" t="s">
        <v>159</v>
      </c>
      <c r="E174" s="440"/>
      <c r="F174" s="440" t="s">
        <v>39</v>
      </c>
      <c r="G174" s="440" t="s">
        <v>1136</v>
      </c>
      <c r="H174" s="440"/>
      <c r="I174" s="12">
        <v>44648</v>
      </c>
      <c r="J174" s="2" t="str">
        <f t="shared" ref="J174" si="278">B174</f>
        <v>JN-12/2022 grupa 2</v>
      </c>
      <c r="K174" s="25">
        <v>44888</v>
      </c>
      <c r="L174" s="4">
        <v>19245</v>
      </c>
      <c r="M174" s="4">
        <v>0</v>
      </c>
      <c r="N174" s="4">
        <f t="shared" ref="N174" si="279">L174+M174</f>
        <v>19245</v>
      </c>
      <c r="O174" s="2" t="s">
        <v>208</v>
      </c>
      <c r="P174" s="22">
        <f t="shared" ref="P174" si="280">K174</f>
        <v>44888</v>
      </c>
      <c r="Q174" s="9">
        <f t="shared" ref="Q174" si="281">N174</f>
        <v>19245</v>
      </c>
      <c r="R174" s="440"/>
      <c r="S174" s="438"/>
      <c r="T174" s="439"/>
      <c r="U174" s="3"/>
    </row>
    <row r="175" spans="2:21" s="441" customFormat="1" ht="24.95" customHeight="1" x14ac:dyDescent="0.25">
      <c r="B175" s="440" t="s">
        <v>1152</v>
      </c>
      <c r="C175" s="18" t="s">
        <v>158</v>
      </c>
      <c r="D175" s="83" t="s">
        <v>159</v>
      </c>
      <c r="E175" s="440"/>
      <c r="F175" s="440" t="s">
        <v>39</v>
      </c>
      <c r="G175" s="440" t="s">
        <v>1148</v>
      </c>
      <c r="H175" s="440"/>
      <c r="I175" s="12">
        <v>44769</v>
      </c>
      <c r="J175" s="2" t="str">
        <f t="shared" ref="J175" si="282">B175</f>
        <v>JN-12/2022 grupa 3</v>
      </c>
      <c r="K175" s="25">
        <v>44926</v>
      </c>
      <c r="L175" s="4">
        <v>16800</v>
      </c>
      <c r="M175" s="4">
        <v>0</v>
      </c>
      <c r="N175" s="4">
        <f t="shared" ref="N175" si="283">L175+M175</f>
        <v>16800</v>
      </c>
      <c r="O175" s="2" t="s">
        <v>208</v>
      </c>
      <c r="P175" s="22">
        <f t="shared" ref="P175" si="284">K175</f>
        <v>44926</v>
      </c>
      <c r="Q175" s="9">
        <f t="shared" ref="Q175" si="285">N175</f>
        <v>16800</v>
      </c>
      <c r="R175" s="440"/>
      <c r="S175" s="438"/>
      <c r="T175" s="439"/>
      <c r="U175" s="3"/>
    </row>
    <row r="176" spans="2:21" s="441" customFormat="1" ht="24.95" customHeight="1" x14ac:dyDescent="0.25">
      <c r="B176" s="440" t="s">
        <v>1153</v>
      </c>
      <c r="C176" s="18" t="s">
        <v>158</v>
      </c>
      <c r="D176" s="83" t="s">
        <v>159</v>
      </c>
      <c r="E176" s="440"/>
      <c r="F176" s="440" t="s">
        <v>39</v>
      </c>
      <c r="G176" s="440" t="s">
        <v>1154</v>
      </c>
      <c r="H176" s="440"/>
      <c r="I176" s="12">
        <v>44585</v>
      </c>
      <c r="J176" s="2" t="str">
        <f t="shared" ref="J176" si="286">B176</f>
        <v>JN-12/2022 grupa 4</v>
      </c>
      <c r="K176" s="25">
        <v>44585</v>
      </c>
      <c r="L176" s="4">
        <v>1100</v>
      </c>
      <c r="M176" s="4">
        <f t="shared" ref="M176" si="287">L176*25/100</f>
        <v>275</v>
      </c>
      <c r="N176" s="4">
        <f t="shared" ref="N176" si="288">L176+M176</f>
        <v>1375</v>
      </c>
      <c r="O176" s="2" t="s">
        <v>208</v>
      </c>
      <c r="P176" s="22">
        <f t="shared" ref="P176" si="289">K176</f>
        <v>44585</v>
      </c>
      <c r="Q176" s="9">
        <f t="shared" ref="Q176" si="290">N176</f>
        <v>1375</v>
      </c>
      <c r="R176" s="440"/>
      <c r="S176" s="438"/>
      <c r="T176" s="439"/>
      <c r="U176" s="3"/>
    </row>
    <row r="177" spans="2:21" s="441" customFormat="1" ht="24.95" customHeight="1" x14ac:dyDescent="0.25">
      <c r="B177" s="440" t="s">
        <v>1155</v>
      </c>
      <c r="C177" s="18" t="s">
        <v>158</v>
      </c>
      <c r="D177" s="83" t="s">
        <v>159</v>
      </c>
      <c r="E177" s="440"/>
      <c r="F177" s="440" t="s">
        <v>39</v>
      </c>
      <c r="G177" s="440" t="s">
        <v>1142</v>
      </c>
      <c r="H177" s="440"/>
      <c r="I177" s="12">
        <v>44609</v>
      </c>
      <c r="J177" s="2" t="str">
        <f t="shared" ref="J177" si="291">B177</f>
        <v>JN-12/2022 grupa 5</v>
      </c>
      <c r="K177" s="25">
        <v>44613</v>
      </c>
      <c r="L177" s="4">
        <v>395</v>
      </c>
      <c r="M177" s="4">
        <v>0</v>
      </c>
      <c r="N177" s="4">
        <f t="shared" ref="N177" si="292">L177+M177</f>
        <v>395</v>
      </c>
      <c r="O177" s="2" t="s">
        <v>208</v>
      </c>
      <c r="P177" s="22">
        <f t="shared" ref="P177" si="293">K177</f>
        <v>44613</v>
      </c>
      <c r="Q177" s="9">
        <f t="shared" ref="Q177" si="294">N177</f>
        <v>395</v>
      </c>
      <c r="R177" s="440"/>
      <c r="S177" s="438"/>
      <c r="T177" s="439"/>
      <c r="U177" s="3"/>
    </row>
    <row r="178" spans="2:21" s="441" customFormat="1" ht="24.95" customHeight="1" x14ac:dyDescent="0.25">
      <c r="B178" s="440" t="s">
        <v>1156</v>
      </c>
      <c r="C178" s="18" t="s">
        <v>158</v>
      </c>
      <c r="D178" s="83" t="s">
        <v>159</v>
      </c>
      <c r="E178" s="440"/>
      <c r="F178" s="440" t="s">
        <v>39</v>
      </c>
      <c r="G178" s="440" t="s">
        <v>1157</v>
      </c>
      <c r="H178" s="440"/>
      <c r="I178" s="12">
        <v>44768</v>
      </c>
      <c r="J178" s="2" t="str">
        <f t="shared" ref="J178" si="295">B178</f>
        <v>JN-12/2022 grupa 6</v>
      </c>
      <c r="K178" s="25">
        <v>44770</v>
      </c>
      <c r="L178" s="4">
        <v>3905</v>
      </c>
      <c r="M178" s="4">
        <v>0</v>
      </c>
      <c r="N178" s="4">
        <f t="shared" ref="N178" si="296">L178+M178</f>
        <v>3905</v>
      </c>
      <c r="O178" s="2" t="s">
        <v>208</v>
      </c>
      <c r="P178" s="22">
        <f t="shared" ref="P178" si="297">K178</f>
        <v>44770</v>
      </c>
      <c r="Q178" s="9">
        <f t="shared" ref="Q178" si="298">N178</f>
        <v>3905</v>
      </c>
      <c r="R178" s="440"/>
      <c r="S178" s="438"/>
      <c r="T178" s="439"/>
      <c r="U178" s="3"/>
    </row>
    <row r="179" spans="2:21" s="441" customFormat="1" ht="24.95" customHeight="1" x14ac:dyDescent="0.25">
      <c r="B179" s="440" t="s">
        <v>1158</v>
      </c>
      <c r="C179" s="18" t="s">
        <v>158</v>
      </c>
      <c r="D179" s="83" t="s">
        <v>159</v>
      </c>
      <c r="E179" s="440"/>
      <c r="F179" s="440" t="s">
        <v>39</v>
      </c>
      <c r="G179" s="440" t="s">
        <v>1138</v>
      </c>
      <c r="H179" s="440"/>
      <c r="I179" s="12">
        <v>44760</v>
      </c>
      <c r="J179" s="2" t="str">
        <f t="shared" ref="J179" si="299">B179</f>
        <v>JN-12/2022 grupa 7</v>
      </c>
      <c r="K179" s="25">
        <v>44813</v>
      </c>
      <c r="L179" s="4">
        <v>1800</v>
      </c>
      <c r="M179" s="4">
        <v>0</v>
      </c>
      <c r="N179" s="4">
        <f t="shared" ref="N179" si="300">L179+M179</f>
        <v>1800</v>
      </c>
      <c r="O179" s="2" t="s">
        <v>208</v>
      </c>
      <c r="P179" s="22">
        <f t="shared" ref="P179" si="301">K179</f>
        <v>44813</v>
      </c>
      <c r="Q179" s="9">
        <f t="shared" ref="Q179" si="302">N179</f>
        <v>1800</v>
      </c>
      <c r="R179" s="440"/>
      <c r="S179" s="438"/>
      <c r="T179" s="439"/>
      <c r="U179" s="3"/>
    </row>
    <row r="180" spans="2:21" s="441" customFormat="1" ht="24.95" customHeight="1" x14ac:dyDescent="0.25">
      <c r="B180" s="440" t="s">
        <v>1159</v>
      </c>
      <c r="C180" s="18" t="s">
        <v>158</v>
      </c>
      <c r="D180" s="83" t="s">
        <v>159</v>
      </c>
      <c r="E180" s="440"/>
      <c r="F180" s="440" t="s">
        <v>39</v>
      </c>
      <c r="G180" s="440" t="s">
        <v>1160</v>
      </c>
      <c r="H180" s="440"/>
      <c r="I180" s="12">
        <v>44882</v>
      </c>
      <c r="J180" s="2" t="str">
        <f t="shared" ref="J180" si="303">B180</f>
        <v>JN-12/2022 grupa 8</v>
      </c>
      <c r="K180" s="25">
        <v>44911</v>
      </c>
      <c r="L180" s="4">
        <v>1200</v>
      </c>
      <c r="M180" s="4">
        <v>0</v>
      </c>
      <c r="N180" s="4">
        <f t="shared" ref="N180" si="304">L180+M180</f>
        <v>1200</v>
      </c>
      <c r="O180" s="2" t="s">
        <v>208</v>
      </c>
      <c r="P180" s="22">
        <f t="shared" ref="P180" si="305">K180</f>
        <v>44911</v>
      </c>
      <c r="Q180" s="9">
        <f t="shared" ref="Q180" si="306">N180</f>
        <v>1200</v>
      </c>
      <c r="R180" s="440"/>
      <c r="S180" s="438"/>
      <c r="T180" s="439"/>
      <c r="U180" s="3"/>
    </row>
    <row r="181" spans="2:21" s="441" customFormat="1" ht="24.95" customHeight="1" x14ac:dyDescent="0.25">
      <c r="B181" s="440" t="s">
        <v>1161</v>
      </c>
      <c r="C181" s="18" t="s">
        <v>158</v>
      </c>
      <c r="D181" s="83" t="s">
        <v>159</v>
      </c>
      <c r="E181" s="440"/>
      <c r="F181" s="440" t="s">
        <v>39</v>
      </c>
      <c r="G181" s="440" t="s">
        <v>1162</v>
      </c>
      <c r="H181" s="440"/>
      <c r="I181" s="12">
        <v>44917</v>
      </c>
      <c r="J181" s="2" t="str">
        <f t="shared" ref="J181" si="307">B181</f>
        <v>JN-12/2022 grupa 9</v>
      </c>
      <c r="K181" s="25">
        <v>44918</v>
      </c>
      <c r="L181" s="4">
        <v>660</v>
      </c>
      <c r="M181" s="4">
        <v>0</v>
      </c>
      <c r="N181" s="4">
        <f t="shared" ref="N181" si="308">L181+M181</f>
        <v>660</v>
      </c>
      <c r="O181" s="2" t="s">
        <v>208</v>
      </c>
      <c r="P181" s="22">
        <f t="shared" ref="P181" si="309">K181</f>
        <v>44918</v>
      </c>
      <c r="Q181" s="9">
        <f t="shared" ref="Q181" si="310">N181</f>
        <v>660</v>
      </c>
      <c r="R181" s="440"/>
      <c r="S181" s="438"/>
      <c r="T181" s="439"/>
      <c r="U181" s="3"/>
    </row>
    <row r="182" spans="2:21" s="81" customFormat="1" ht="24.95" customHeight="1" x14ac:dyDescent="0.25">
      <c r="B182" s="78" t="s">
        <v>273</v>
      </c>
      <c r="C182" s="78" t="s">
        <v>53</v>
      </c>
      <c r="D182" s="2" t="s">
        <v>64</v>
      </c>
      <c r="E182" s="78"/>
      <c r="F182" s="78" t="s">
        <v>39</v>
      </c>
      <c r="G182" s="78" t="s">
        <v>430</v>
      </c>
      <c r="H182" s="78"/>
      <c r="I182" s="12">
        <v>44602</v>
      </c>
      <c r="J182" s="2" t="str">
        <f t="shared" ref="J182:J190" si="311">B182</f>
        <v>JN-13/2022</v>
      </c>
      <c r="K182" s="25">
        <v>44926</v>
      </c>
      <c r="L182" s="4">
        <v>107710.45</v>
      </c>
      <c r="M182" s="4">
        <v>14002.36</v>
      </c>
      <c r="N182" s="4">
        <f t="shared" ref="N182" si="312">L182+M182</f>
        <v>121712.81</v>
      </c>
      <c r="O182" s="2" t="s">
        <v>208</v>
      </c>
      <c r="P182" s="22">
        <v>44664</v>
      </c>
      <c r="Q182" s="9">
        <v>113837.37</v>
      </c>
      <c r="R182" s="78"/>
      <c r="S182" s="79"/>
      <c r="T182" s="80"/>
      <c r="U182" s="3"/>
    </row>
    <row r="183" spans="2:21" s="81" customFormat="1" ht="24.95" customHeight="1" x14ac:dyDescent="0.25">
      <c r="B183" s="78" t="s">
        <v>274</v>
      </c>
      <c r="C183" s="78" t="s">
        <v>63</v>
      </c>
      <c r="D183" s="2" t="s">
        <v>339</v>
      </c>
      <c r="E183" s="78"/>
      <c r="F183" s="78" t="s">
        <v>39</v>
      </c>
      <c r="G183" s="78" t="s">
        <v>431</v>
      </c>
      <c r="H183" s="78"/>
      <c r="I183" s="12">
        <v>44596</v>
      </c>
      <c r="J183" s="2" t="str">
        <f t="shared" si="311"/>
        <v>JN-14/2022</v>
      </c>
      <c r="K183" s="25">
        <v>44926</v>
      </c>
      <c r="L183" s="4">
        <v>62315</v>
      </c>
      <c r="M183" s="4">
        <f>L183*13/100</f>
        <v>8100.95</v>
      </c>
      <c r="N183" s="4">
        <f t="shared" ref="N183" si="313">L183+M183</f>
        <v>70415.95</v>
      </c>
      <c r="O183" s="2" t="s">
        <v>208</v>
      </c>
      <c r="P183" s="22">
        <v>44617</v>
      </c>
      <c r="Q183" s="9">
        <f t="shared" ref="Q183:Q190" si="314">N183</f>
        <v>70415.95</v>
      </c>
      <c r="R183" s="78"/>
      <c r="S183" s="79"/>
      <c r="T183" s="80"/>
      <c r="U183" s="3"/>
    </row>
    <row r="184" spans="2:21" s="81" customFormat="1" ht="24.95" customHeight="1" x14ac:dyDescent="0.25">
      <c r="B184" s="78" t="s">
        <v>1439</v>
      </c>
      <c r="C184" s="78" t="s">
        <v>139</v>
      </c>
      <c r="D184" s="2" t="s">
        <v>340</v>
      </c>
      <c r="E184" s="78"/>
      <c r="F184" s="78" t="s">
        <v>39</v>
      </c>
      <c r="G184" s="78" t="s">
        <v>1048</v>
      </c>
      <c r="H184" s="78"/>
      <c r="I184" s="12">
        <v>44650</v>
      </c>
      <c r="J184" s="2" t="str">
        <f t="shared" si="311"/>
        <v>JN-15/2022 grupa 1</v>
      </c>
      <c r="K184" s="25">
        <v>44832</v>
      </c>
      <c r="L184" s="4">
        <v>28522</v>
      </c>
      <c r="M184" s="4">
        <v>115</v>
      </c>
      <c r="N184" s="4">
        <f t="shared" ref="N184" si="315">L184+M184</f>
        <v>28637</v>
      </c>
      <c r="O184" s="2" t="s">
        <v>208</v>
      </c>
      <c r="P184" s="22">
        <f t="shared" ref="P184:P190" si="316">K184</f>
        <v>44832</v>
      </c>
      <c r="Q184" s="9">
        <f t="shared" si="314"/>
        <v>28637</v>
      </c>
      <c r="R184" s="78"/>
      <c r="S184" s="79"/>
      <c r="T184" s="80"/>
      <c r="U184" s="3"/>
    </row>
    <row r="185" spans="2:21" s="499" customFormat="1" ht="24.95" customHeight="1" x14ac:dyDescent="0.25">
      <c r="B185" s="502" t="s">
        <v>1440</v>
      </c>
      <c r="C185" s="502" t="s">
        <v>139</v>
      </c>
      <c r="D185" s="2" t="s">
        <v>340</v>
      </c>
      <c r="E185" s="502"/>
      <c r="F185" s="502" t="s">
        <v>39</v>
      </c>
      <c r="G185" s="502" t="s">
        <v>1441</v>
      </c>
      <c r="H185" s="502"/>
      <c r="I185" s="12">
        <v>44651</v>
      </c>
      <c r="J185" s="2" t="str">
        <f t="shared" si="311"/>
        <v>JN-15/2022 grupa 2</v>
      </c>
      <c r="K185" s="25">
        <v>44862</v>
      </c>
      <c r="L185" s="4">
        <v>24020</v>
      </c>
      <c r="M185" s="4">
        <v>0</v>
      </c>
      <c r="N185" s="4">
        <f t="shared" ref="N185" si="317">L185+M185</f>
        <v>24020</v>
      </c>
      <c r="O185" s="2" t="s">
        <v>208</v>
      </c>
      <c r="P185" s="22">
        <f t="shared" si="316"/>
        <v>44862</v>
      </c>
      <c r="Q185" s="9">
        <f t="shared" si="314"/>
        <v>24020</v>
      </c>
      <c r="R185" s="498"/>
      <c r="S185" s="496"/>
      <c r="T185" s="497"/>
      <c r="U185" s="3"/>
    </row>
    <row r="186" spans="2:21" s="499" customFormat="1" ht="24.95" customHeight="1" x14ac:dyDescent="0.25">
      <c r="B186" s="502" t="s">
        <v>1442</v>
      </c>
      <c r="C186" s="502" t="s">
        <v>139</v>
      </c>
      <c r="D186" s="2" t="s">
        <v>340</v>
      </c>
      <c r="E186" s="502"/>
      <c r="F186" s="502" t="s">
        <v>39</v>
      </c>
      <c r="G186" s="502" t="s">
        <v>599</v>
      </c>
      <c r="H186" s="502"/>
      <c r="I186" s="12">
        <v>44678</v>
      </c>
      <c r="J186" s="2" t="str">
        <f t="shared" si="311"/>
        <v>JN-15/2022 grupa 3</v>
      </c>
      <c r="K186" s="25">
        <v>44832</v>
      </c>
      <c r="L186" s="4">
        <v>17688</v>
      </c>
      <c r="M186" s="4">
        <v>240</v>
      </c>
      <c r="N186" s="4">
        <f t="shared" ref="N186" si="318">L186+M186</f>
        <v>17928</v>
      </c>
      <c r="O186" s="2" t="s">
        <v>208</v>
      </c>
      <c r="P186" s="22">
        <f t="shared" si="316"/>
        <v>44832</v>
      </c>
      <c r="Q186" s="9">
        <f t="shared" si="314"/>
        <v>17928</v>
      </c>
      <c r="R186" s="498"/>
      <c r="S186" s="496"/>
      <c r="T186" s="497"/>
      <c r="U186" s="3"/>
    </row>
    <row r="187" spans="2:21" s="503" customFormat="1" ht="24.95" customHeight="1" x14ac:dyDescent="0.25">
      <c r="B187" s="502" t="s">
        <v>1443</v>
      </c>
      <c r="C187" s="502" t="s">
        <v>139</v>
      </c>
      <c r="D187" s="2" t="s">
        <v>340</v>
      </c>
      <c r="E187" s="502"/>
      <c r="F187" s="502" t="s">
        <v>39</v>
      </c>
      <c r="G187" s="502" t="s">
        <v>1444</v>
      </c>
      <c r="H187" s="502"/>
      <c r="I187" s="12">
        <v>44918</v>
      </c>
      <c r="J187" s="2" t="str">
        <f t="shared" si="311"/>
        <v>JN-15/2022 grupa 4</v>
      </c>
      <c r="K187" s="25">
        <v>44919</v>
      </c>
      <c r="L187" s="4">
        <v>9949</v>
      </c>
      <c r="M187" s="4">
        <v>0</v>
      </c>
      <c r="N187" s="4">
        <f t="shared" ref="N187" si="319">L187+M187</f>
        <v>9949</v>
      </c>
      <c r="O187" s="2" t="s">
        <v>208</v>
      </c>
      <c r="P187" s="22">
        <f t="shared" si="316"/>
        <v>44919</v>
      </c>
      <c r="Q187" s="9">
        <f t="shared" si="314"/>
        <v>9949</v>
      </c>
      <c r="R187" s="502"/>
      <c r="S187" s="500"/>
      <c r="T187" s="501"/>
      <c r="U187" s="3"/>
    </row>
    <row r="188" spans="2:21" s="503" customFormat="1" ht="24.95" customHeight="1" x14ac:dyDescent="0.25">
      <c r="B188" s="502" t="s">
        <v>1445</v>
      </c>
      <c r="C188" s="502" t="s">
        <v>139</v>
      </c>
      <c r="D188" s="2" t="s">
        <v>340</v>
      </c>
      <c r="E188" s="502"/>
      <c r="F188" s="502" t="s">
        <v>39</v>
      </c>
      <c r="G188" s="502" t="s">
        <v>1446</v>
      </c>
      <c r="H188" s="502"/>
      <c r="I188" s="12">
        <v>44862</v>
      </c>
      <c r="J188" s="2" t="str">
        <f t="shared" si="311"/>
        <v>JN-15/2022 grupa 5</v>
      </c>
      <c r="K188" s="25">
        <v>44879</v>
      </c>
      <c r="L188" s="4">
        <v>1641.6</v>
      </c>
      <c r="M188" s="4">
        <v>410.4</v>
      </c>
      <c r="N188" s="4">
        <f t="shared" ref="N188" si="320">L188+M188</f>
        <v>2052</v>
      </c>
      <c r="O188" s="2" t="s">
        <v>208</v>
      </c>
      <c r="P188" s="22">
        <f t="shared" si="316"/>
        <v>44879</v>
      </c>
      <c r="Q188" s="9">
        <f t="shared" si="314"/>
        <v>2052</v>
      </c>
      <c r="R188" s="502"/>
      <c r="S188" s="500"/>
      <c r="T188" s="501"/>
      <c r="U188" s="3"/>
    </row>
    <row r="189" spans="2:21" s="503" customFormat="1" ht="24.95" customHeight="1" x14ac:dyDescent="0.25">
      <c r="B189" s="502" t="s">
        <v>1447</v>
      </c>
      <c r="C189" s="502" t="s">
        <v>139</v>
      </c>
      <c r="D189" s="2" t="s">
        <v>340</v>
      </c>
      <c r="E189" s="502"/>
      <c r="F189" s="502" t="s">
        <v>39</v>
      </c>
      <c r="G189" s="502" t="s">
        <v>1448</v>
      </c>
      <c r="H189" s="502"/>
      <c r="I189" s="12">
        <v>44693</v>
      </c>
      <c r="J189" s="2" t="str">
        <f t="shared" si="311"/>
        <v>JN-15/2022 grupa 6</v>
      </c>
      <c r="K189" s="25">
        <v>44707</v>
      </c>
      <c r="L189" s="4">
        <v>12000</v>
      </c>
      <c r="M189" s="4">
        <v>0</v>
      </c>
      <c r="N189" s="4">
        <f t="shared" ref="N189" si="321">L189+M189</f>
        <v>12000</v>
      </c>
      <c r="O189" s="2" t="s">
        <v>208</v>
      </c>
      <c r="P189" s="22">
        <f t="shared" si="316"/>
        <v>44707</v>
      </c>
      <c r="Q189" s="9">
        <f t="shared" si="314"/>
        <v>12000</v>
      </c>
      <c r="R189" s="502"/>
      <c r="S189" s="500"/>
      <c r="T189" s="501"/>
      <c r="U189" s="3"/>
    </row>
    <row r="190" spans="2:21" s="503" customFormat="1" ht="24.95" customHeight="1" x14ac:dyDescent="0.25">
      <c r="B190" s="502" t="s">
        <v>1449</v>
      </c>
      <c r="C190" s="502" t="s">
        <v>139</v>
      </c>
      <c r="D190" s="2" t="s">
        <v>340</v>
      </c>
      <c r="E190" s="502"/>
      <c r="F190" s="502" t="s">
        <v>39</v>
      </c>
      <c r="G190" s="502" t="s">
        <v>1450</v>
      </c>
      <c r="H190" s="502"/>
      <c r="I190" s="12">
        <v>44692</v>
      </c>
      <c r="J190" s="2" t="str">
        <f t="shared" si="311"/>
        <v>JN-15/2022 grupa 7</v>
      </c>
      <c r="K190" s="25">
        <v>44693</v>
      </c>
      <c r="L190" s="4">
        <v>1157.95</v>
      </c>
      <c r="M190" s="4">
        <v>156.05000000000001</v>
      </c>
      <c r="N190" s="4">
        <f t="shared" ref="N190" si="322">L190+M190</f>
        <v>1314</v>
      </c>
      <c r="O190" s="2" t="s">
        <v>208</v>
      </c>
      <c r="P190" s="22">
        <f t="shared" si="316"/>
        <v>44693</v>
      </c>
      <c r="Q190" s="9">
        <f t="shared" si="314"/>
        <v>1314</v>
      </c>
      <c r="R190" s="502"/>
      <c r="S190" s="500"/>
      <c r="T190" s="501"/>
      <c r="U190" s="3"/>
    </row>
    <row r="191" spans="2:21" s="507" customFormat="1" ht="24.95" customHeight="1" x14ac:dyDescent="0.25">
      <c r="B191" s="506" t="s">
        <v>1453</v>
      </c>
      <c r="C191" s="506" t="s">
        <v>139</v>
      </c>
      <c r="D191" s="2" t="s">
        <v>340</v>
      </c>
      <c r="E191" s="506"/>
      <c r="F191" s="506" t="s">
        <v>39</v>
      </c>
      <c r="G191" s="506" t="s">
        <v>1454</v>
      </c>
      <c r="H191" s="506"/>
      <c r="I191" s="12">
        <v>44670</v>
      </c>
      <c r="J191" s="2" t="str">
        <f t="shared" ref="J191" si="323">B191</f>
        <v>JN-15/2022 grupa 8</v>
      </c>
      <c r="K191" s="25">
        <v>44687</v>
      </c>
      <c r="L191" s="4">
        <v>1619.92</v>
      </c>
      <c r="M191" s="4">
        <v>374.08</v>
      </c>
      <c r="N191" s="4">
        <f t="shared" ref="N191" si="324">L191+M191</f>
        <v>1994</v>
      </c>
      <c r="O191" s="2" t="s">
        <v>208</v>
      </c>
      <c r="P191" s="22">
        <f t="shared" ref="P191" si="325">K191</f>
        <v>44687</v>
      </c>
      <c r="Q191" s="9">
        <f t="shared" ref="Q191" si="326">N191</f>
        <v>1994</v>
      </c>
      <c r="R191" s="506"/>
      <c r="S191" s="504"/>
      <c r="T191" s="505"/>
      <c r="U191" s="3"/>
    </row>
    <row r="192" spans="2:21" s="507" customFormat="1" ht="24.95" customHeight="1" x14ac:dyDescent="0.25">
      <c r="B192" s="506" t="s">
        <v>1455</v>
      </c>
      <c r="C192" s="506" t="s">
        <v>139</v>
      </c>
      <c r="D192" s="2" t="s">
        <v>340</v>
      </c>
      <c r="E192" s="506"/>
      <c r="F192" s="506" t="s">
        <v>39</v>
      </c>
      <c r="G192" s="506" t="s">
        <v>1456</v>
      </c>
      <c r="H192" s="506"/>
      <c r="I192" s="12">
        <v>44638</v>
      </c>
      <c r="J192" s="2" t="str">
        <f t="shared" ref="J192" si="327">B192</f>
        <v>JN-15/2022 grupa 9</v>
      </c>
      <c r="K192" s="25">
        <v>44638</v>
      </c>
      <c r="L192" s="4">
        <v>960</v>
      </c>
      <c r="M192" s="4">
        <v>0</v>
      </c>
      <c r="N192" s="4">
        <f t="shared" ref="N192" si="328">L192+M192</f>
        <v>960</v>
      </c>
      <c r="O192" s="2" t="s">
        <v>208</v>
      </c>
      <c r="P192" s="22">
        <f t="shared" ref="P192" si="329">K192</f>
        <v>44638</v>
      </c>
      <c r="Q192" s="9">
        <f t="shared" ref="Q192" si="330">N192</f>
        <v>960</v>
      </c>
      <c r="R192" s="506"/>
      <c r="S192" s="504"/>
      <c r="T192" s="505"/>
      <c r="U192" s="3"/>
    </row>
    <row r="193" spans="2:21" s="499" customFormat="1" ht="24.95" customHeight="1" x14ac:dyDescent="0.25">
      <c r="B193" s="508" t="s">
        <v>1457</v>
      </c>
      <c r="C193" s="508" t="s">
        <v>139</v>
      </c>
      <c r="D193" s="2" t="s">
        <v>340</v>
      </c>
      <c r="E193" s="508"/>
      <c r="F193" s="508" t="s">
        <v>39</v>
      </c>
      <c r="G193" s="508" t="s">
        <v>1424</v>
      </c>
      <c r="H193" s="508"/>
      <c r="I193" s="12">
        <v>44631</v>
      </c>
      <c r="J193" s="2" t="str">
        <f t="shared" ref="J193" si="331">B193</f>
        <v>JN-15/2022 grupa 10</v>
      </c>
      <c r="K193" s="25">
        <v>44637</v>
      </c>
      <c r="L193" s="4">
        <v>864</v>
      </c>
      <c r="M193" s="4">
        <v>216</v>
      </c>
      <c r="N193" s="4">
        <f t="shared" ref="N193" si="332">L193+M193</f>
        <v>1080</v>
      </c>
      <c r="O193" s="2" t="s">
        <v>208</v>
      </c>
      <c r="P193" s="22">
        <f t="shared" ref="P193" si="333">K193</f>
        <v>44637</v>
      </c>
      <c r="Q193" s="9">
        <f t="shared" ref="Q193" si="334">N193</f>
        <v>1080</v>
      </c>
      <c r="R193" s="498"/>
      <c r="S193" s="496"/>
      <c r="T193" s="497"/>
      <c r="U193" s="3"/>
    </row>
    <row r="194" spans="2:21" s="81" customFormat="1" ht="24.95" customHeight="1" x14ac:dyDescent="0.25">
      <c r="B194" s="78" t="s">
        <v>1163</v>
      </c>
      <c r="C194" s="78" t="s">
        <v>42</v>
      </c>
      <c r="D194" s="2" t="s">
        <v>341</v>
      </c>
      <c r="E194" s="78"/>
      <c r="F194" s="78" t="s">
        <v>39</v>
      </c>
      <c r="G194" s="78" t="s">
        <v>1165</v>
      </c>
      <c r="H194" s="78"/>
      <c r="I194" s="12">
        <v>44643</v>
      </c>
      <c r="J194" s="2" t="str">
        <f t="shared" ref="J194:J203" si="335">B194</f>
        <v>JN-16/2022 grupa 1</v>
      </c>
      <c r="K194" s="25">
        <v>44914</v>
      </c>
      <c r="L194" s="4">
        <v>34216.959999999999</v>
      </c>
      <c r="M194" s="4">
        <f t="shared" ref="M194:M201" si="336">L194*25/100</f>
        <v>8554.24</v>
      </c>
      <c r="N194" s="4">
        <f t="shared" ref="N194" si="337">L194+M194</f>
        <v>42771.199999999997</v>
      </c>
      <c r="O194" s="2" t="s">
        <v>208</v>
      </c>
      <c r="P194" s="22">
        <f t="shared" ref="P194:P202" si="338">K194</f>
        <v>44914</v>
      </c>
      <c r="Q194" s="9">
        <f t="shared" ref="Q194:Q201" si="339">N194</f>
        <v>42771.199999999997</v>
      </c>
      <c r="R194" s="442"/>
      <c r="S194" s="79"/>
      <c r="T194" s="80"/>
      <c r="U194" s="3"/>
    </row>
    <row r="195" spans="2:21" s="445" customFormat="1" ht="24.95" customHeight="1" x14ac:dyDescent="0.25">
      <c r="B195" s="442" t="s">
        <v>1166</v>
      </c>
      <c r="C195" s="442" t="s">
        <v>42</v>
      </c>
      <c r="D195" s="2" t="s">
        <v>341</v>
      </c>
      <c r="E195" s="442"/>
      <c r="F195" s="442" t="s">
        <v>39</v>
      </c>
      <c r="G195" s="442" t="s">
        <v>1167</v>
      </c>
      <c r="H195" s="442"/>
      <c r="I195" s="12">
        <v>44579</v>
      </c>
      <c r="J195" s="2" t="str">
        <f t="shared" si="335"/>
        <v>JN-16/2022 grupa 2</v>
      </c>
      <c r="K195" s="25">
        <v>44895</v>
      </c>
      <c r="L195" s="4">
        <v>6342.25</v>
      </c>
      <c r="M195" s="4">
        <f t="shared" si="336"/>
        <v>1585.5625</v>
      </c>
      <c r="N195" s="4">
        <f t="shared" ref="N195" si="340">L195+M195</f>
        <v>7927.8125</v>
      </c>
      <c r="O195" s="2" t="s">
        <v>208</v>
      </c>
      <c r="P195" s="22">
        <f t="shared" si="338"/>
        <v>44895</v>
      </c>
      <c r="Q195" s="9">
        <f t="shared" si="339"/>
        <v>7927.8125</v>
      </c>
      <c r="R195" s="442"/>
      <c r="S195" s="443"/>
      <c r="T195" s="444"/>
      <c r="U195" s="3"/>
    </row>
    <row r="196" spans="2:21" s="445" customFormat="1" ht="24.95" customHeight="1" x14ac:dyDescent="0.25">
      <c r="B196" s="442" t="s">
        <v>1168</v>
      </c>
      <c r="C196" s="442" t="s">
        <v>42</v>
      </c>
      <c r="D196" s="2" t="s">
        <v>341</v>
      </c>
      <c r="E196" s="442"/>
      <c r="F196" s="442" t="s">
        <v>39</v>
      </c>
      <c r="G196" s="442" t="s">
        <v>1164</v>
      </c>
      <c r="H196" s="442"/>
      <c r="I196" s="12">
        <v>44858</v>
      </c>
      <c r="J196" s="2" t="str">
        <f t="shared" si="335"/>
        <v>JN-16/2022 grupa 3</v>
      </c>
      <c r="K196" s="25">
        <v>44924</v>
      </c>
      <c r="L196" s="4">
        <v>10641.04</v>
      </c>
      <c r="M196" s="4">
        <f t="shared" si="336"/>
        <v>2660.26</v>
      </c>
      <c r="N196" s="4">
        <f t="shared" ref="N196" si="341">L196+M196</f>
        <v>13301.300000000001</v>
      </c>
      <c r="O196" s="2" t="s">
        <v>208</v>
      </c>
      <c r="P196" s="22">
        <f t="shared" si="338"/>
        <v>44924</v>
      </c>
      <c r="Q196" s="9">
        <f t="shared" si="339"/>
        <v>13301.300000000001</v>
      </c>
      <c r="R196" s="442"/>
      <c r="S196" s="443"/>
      <c r="T196" s="444"/>
      <c r="U196" s="3"/>
    </row>
    <row r="197" spans="2:21" s="445" customFormat="1" ht="24.95" customHeight="1" x14ac:dyDescent="0.25">
      <c r="B197" s="442" t="s">
        <v>1169</v>
      </c>
      <c r="C197" s="442" t="s">
        <v>42</v>
      </c>
      <c r="D197" s="2" t="s">
        <v>341</v>
      </c>
      <c r="E197" s="442"/>
      <c r="F197" s="442" t="s">
        <v>39</v>
      </c>
      <c r="G197" s="442" t="s">
        <v>1170</v>
      </c>
      <c r="H197" s="442"/>
      <c r="I197" s="12">
        <v>44678</v>
      </c>
      <c r="J197" s="2" t="str">
        <f t="shared" si="335"/>
        <v>JN-16/2022 grupa 4</v>
      </c>
      <c r="K197" s="25">
        <v>44692</v>
      </c>
      <c r="L197" s="4">
        <v>399.2</v>
      </c>
      <c r="M197" s="4">
        <f t="shared" si="336"/>
        <v>99.8</v>
      </c>
      <c r="N197" s="4">
        <f t="shared" ref="N197" si="342">L197+M197</f>
        <v>499</v>
      </c>
      <c r="O197" s="2" t="s">
        <v>208</v>
      </c>
      <c r="P197" s="22">
        <f t="shared" si="338"/>
        <v>44692</v>
      </c>
      <c r="Q197" s="9">
        <f t="shared" si="339"/>
        <v>499</v>
      </c>
      <c r="R197" s="442"/>
      <c r="S197" s="443"/>
      <c r="T197" s="444"/>
      <c r="U197" s="3"/>
    </row>
    <row r="198" spans="2:21" s="81" customFormat="1" ht="24.95" customHeight="1" x14ac:dyDescent="0.25">
      <c r="B198" s="78" t="s">
        <v>1171</v>
      </c>
      <c r="C198" s="78" t="s">
        <v>41</v>
      </c>
      <c r="D198" s="2" t="s">
        <v>140</v>
      </c>
      <c r="E198" s="78"/>
      <c r="F198" s="78" t="s">
        <v>39</v>
      </c>
      <c r="G198" s="78" t="s">
        <v>1167</v>
      </c>
      <c r="H198" s="78"/>
      <c r="I198" s="12">
        <v>44593</v>
      </c>
      <c r="J198" s="2" t="str">
        <f t="shared" si="335"/>
        <v>JN-17/2022 grupa 1</v>
      </c>
      <c r="K198" s="25">
        <v>44852</v>
      </c>
      <c r="L198" s="4">
        <v>16408</v>
      </c>
      <c r="M198" s="4">
        <f t="shared" si="336"/>
        <v>4102</v>
      </c>
      <c r="N198" s="4">
        <f t="shared" ref="N198" si="343">L198+M198</f>
        <v>20510</v>
      </c>
      <c r="O198" s="2" t="s">
        <v>208</v>
      </c>
      <c r="P198" s="22">
        <f t="shared" si="338"/>
        <v>44852</v>
      </c>
      <c r="Q198" s="9">
        <f t="shared" si="339"/>
        <v>20510</v>
      </c>
      <c r="R198" s="78"/>
      <c r="S198" s="79"/>
      <c r="T198" s="80"/>
      <c r="U198" s="3"/>
    </row>
    <row r="199" spans="2:21" s="449" customFormat="1" ht="24.95" customHeight="1" x14ac:dyDescent="0.25">
      <c r="B199" s="448" t="s">
        <v>1172</v>
      </c>
      <c r="C199" s="448" t="s">
        <v>41</v>
      </c>
      <c r="D199" s="2" t="s">
        <v>140</v>
      </c>
      <c r="E199" s="448"/>
      <c r="F199" s="448" t="s">
        <v>39</v>
      </c>
      <c r="G199" s="448" t="s">
        <v>1164</v>
      </c>
      <c r="H199" s="448"/>
      <c r="I199" s="12">
        <v>44629</v>
      </c>
      <c r="J199" s="2" t="str">
        <f t="shared" si="335"/>
        <v>JN-17/2022 grupa 2</v>
      </c>
      <c r="K199" s="25">
        <v>44687</v>
      </c>
      <c r="L199" s="4">
        <v>2760</v>
      </c>
      <c r="M199" s="4">
        <f t="shared" si="336"/>
        <v>690</v>
      </c>
      <c r="N199" s="4">
        <f t="shared" ref="N199" si="344">L199+M199</f>
        <v>3450</v>
      </c>
      <c r="O199" s="2" t="s">
        <v>208</v>
      </c>
      <c r="P199" s="22">
        <f t="shared" si="338"/>
        <v>44687</v>
      </c>
      <c r="Q199" s="9">
        <f t="shared" si="339"/>
        <v>3450</v>
      </c>
      <c r="R199" s="448"/>
      <c r="S199" s="446"/>
      <c r="T199" s="447"/>
      <c r="U199" s="3"/>
    </row>
    <row r="200" spans="2:21" s="449" customFormat="1" ht="24.95" customHeight="1" x14ac:dyDescent="0.25">
      <c r="B200" s="448" t="s">
        <v>1173</v>
      </c>
      <c r="C200" s="448" t="s">
        <v>41</v>
      </c>
      <c r="D200" s="2" t="s">
        <v>140</v>
      </c>
      <c r="E200" s="448"/>
      <c r="F200" s="448" t="s">
        <v>39</v>
      </c>
      <c r="G200" s="448" t="s">
        <v>1170</v>
      </c>
      <c r="H200" s="448"/>
      <c r="I200" s="12">
        <v>44693</v>
      </c>
      <c r="J200" s="2" t="str">
        <f t="shared" si="335"/>
        <v>JN-17/2022 grupa 3</v>
      </c>
      <c r="K200" s="25">
        <v>44776</v>
      </c>
      <c r="L200" s="4">
        <v>958.4</v>
      </c>
      <c r="M200" s="4">
        <f t="shared" si="336"/>
        <v>239.6</v>
      </c>
      <c r="N200" s="4">
        <f t="shared" ref="N200" si="345">L200+M200</f>
        <v>1198</v>
      </c>
      <c r="O200" s="2" t="s">
        <v>208</v>
      </c>
      <c r="P200" s="22">
        <f t="shared" si="338"/>
        <v>44776</v>
      </c>
      <c r="Q200" s="9">
        <f t="shared" si="339"/>
        <v>1198</v>
      </c>
      <c r="R200" s="448"/>
      <c r="S200" s="446"/>
      <c r="T200" s="447"/>
      <c r="U200" s="3"/>
    </row>
    <row r="201" spans="2:21" s="449" customFormat="1" ht="24.95" customHeight="1" x14ac:dyDescent="0.25">
      <c r="B201" s="448" t="s">
        <v>1174</v>
      </c>
      <c r="C201" s="448" t="s">
        <v>41</v>
      </c>
      <c r="D201" s="2" t="s">
        <v>140</v>
      </c>
      <c r="E201" s="448"/>
      <c r="F201" s="448" t="s">
        <v>39</v>
      </c>
      <c r="G201" s="448" t="s">
        <v>1175</v>
      </c>
      <c r="H201" s="448"/>
      <c r="I201" s="12">
        <v>44739</v>
      </c>
      <c r="J201" s="2" t="str">
        <f t="shared" si="335"/>
        <v>JN-17/2022 grupa 4</v>
      </c>
      <c r="K201" s="25">
        <v>44747</v>
      </c>
      <c r="L201" s="4">
        <v>4140</v>
      </c>
      <c r="M201" s="4">
        <f t="shared" si="336"/>
        <v>1035</v>
      </c>
      <c r="N201" s="4">
        <f t="shared" ref="N201" si="346">L201+M201</f>
        <v>5175</v>
      </c>
      <c r="O201" s="2" t="s">
        <v>208</v>
      </c>
      <c r="P201" s="22">
        <f t="shared" si="338"/>
        <v>44747</v>
      </c>
      <c r="Q201" s="9">
        <f t="shared" si="339"/>
        <v>5175</v>
      </c>
      <c r="R201" s="448"/>
      <c r="S201" s="446"/>
      <c r="T201" s="447"/>
      <c r="U201" s="3"/>
    </row>
    <row r="202" spans="2:21" s="81" customFormat="1" ht="24.95" customHeight="1" x14ac:dyDescent="0.25">
      <c r="B202" s="509" t="s">
        <v>679</v>
      </c>
      <c r="C202" s="78" t="s">
        <v>147</v>
      </c>
      <c r="D202" s="2" t="s">
        <v>342</v>
      </c>
      <c r="E202" s="78"/>
      <c r="F202" s="78" t="s">
        <v>39</v>
      </c>
      <c r="G202" s="78" t="s">
        <v>492</v>
      </c>
      <c r="H202" s="78"/>
      <c r="I202" s="12">
        <v>44562</v>
      </c>
      <c r="J202" s="2" t="str">
        <f t="shared" si="335"/>
        <v>JN-18/2022 grupa 1</v>
      </c>
      <c r="K202" s="25">
        <v>44699</v>
      </c>
      <c r="L202" s="4">
        <v>92192.45</v>
      </c>
      <c r="M202" s="4"/>
      <c r="N202" s="4"/>
      <c r="O202" s="2" t="s">
        <v>208</v>
      </c>
      <c r="P202" s="22">
        <f t="shared" si="338"/>
        <v>44699</v>
      </c>
      <c r="Q202" s="9"/>
      <c r="R202" s="78"/>
      <c r="S202" s="79"/>
      <c r="T202" s="80"/>
      <c r="U202" s="3"/>
    </row>
    <row r="203" spans="2:21" s="216" customFormat="1" ht="24.95" customHeight="1" x14ac:dyDescent="0.25">
      <c r="B203" s="509" t="s">
        <v>680</v>
      </c>
      <c r="C203" s="213" t="s">
        <v>147</v>
      </c>
      <c r="D203" s="2" t="s">
        <v>342</v>
      </c>
      <c r="E203" s="213"/>
      <c r="F203" s="213" t="s">
        <v>39</v>
      </c>
      <c r="G203" s="213" t="s">
        <v>492</v>
      </c>
      <c r="H203" s="213"/>
      <c r="I203" s="12">
        <v>44700</v>
      </c>
      <c r="J203" s="2" t="str">
        <f t="shared" si="335"/>
        <v>JN-18/2022 grupa 2</v>
      </c>
      <c r="K203" s="25">
        <v>44926</v>
      </c>
      <c r="L203" s="4">
        <v>96361</v>
      </c>
      <c r="M203" s="4">
        <v>24090.25</v>
      </c>
      <c r="N203" s="4">
        <f t="shared" ref="N203:N204" si="347">L203+M203</f>
        <v>120451.25</v>
      </c>
      <c r="O203" s="2" t="s">
        <v>208</v>
      </c>
      <c r="P203" s="22"/>
      <c r="Q203" s="9"/>
      <c r="R203" s="213"/>
      <c r="S203" s="214"/>
      <c r="T203" s="215"/>
      <c r="U203" s="3"/>
    </row>
    <row r="204" spans="2:21" s="81" customFormat="1" ht="24.95" customHeight="1" x14ac:dyDescent="0.25">
      <c r="B204" s="78" t="s">
        <v>1176</v>
      </c>
      <c r="C204" s="78" t="s">
        <v>275</v>
      </c>
      <c r="D204" s="2" t="s">
        <v>343</v>
      </c>
      <c r="E204" s="78"/>
      <c r="F204" s="78" t="s">
        <v>39</v>
      </c>
      <c r="G204" s="78" t="s">
        <v>1177</v>
      </c>
      <c r="H204" s="78"/>
      <c r="I204" s="12">
        <v>44641</v>
      </c>
      <c r="J204" s="2" t="str">
        <f t="shared" ref="J204" si="348">B204</f>
        <v>JN-19/2022 grupa 1</v>
      </c>
      <c r="K204" s="25">
        <v>44908</v>
      </c>
      <c r="L204" s="4">
        <v>14135.25</v>
      </c>
      <c r="M204" s="4">
        <f t="shared" ref="M204:M213" si="349">L204*25/100</f>
        <v>3533.8125</v>
      </c>
      <c r="N204" s="4">
        <f t="shared" si="347"/>
        <v>17669.0625</v>
      </c>
      <c r="O204" s="2" t="s">
        <v>208</v>
      </c>
      <c r="P204" s="22">
        <f t="shared" ref="P204" si="350">K204</f>
        <v>44908</v>
      </c>
      <c r="Q204" s="9">
        <f t="shared" ref="Q204" si="351">N204</f>
        <v>17669.0625</v>
      </c>
      <c r="R204" s="78"/>
      <c r="S204" s="79"/>
      <c r="T204" s="80"/>
      <c r="U204" s="3"/>
    </row>
    <row r="205" spans="2:21" s="453" customFormat="1" ht="24.95" customHeight="1" x14ac:dyDescent="0.25">
      <c r="B205" s="450" t="s">
        <v>1178</v>
      </c>
      <c r="C205" s="450" t="s">
        <v>275</v>
      </c>
      <c r="D205" s="2" t="s">
        <v>343</v>
      </c>
      <c r="E205" s="450"/>
      <c r="F205" s="450" t="s">
        <v>39</v>
      </c>
      <c r="G205" s="450" t="s">
        <v>1179</v>
      </c>
      <c r="H205" s="450"/>
      <c r="I205" s="12">
        <v>44879</v>
      </c>
      <c r="J205" s="2" t="str">
        <f t="shared" ref="J205" si="352">B205</f>
        <v>JN-19/2022 grupa 2</v>
      </c>
      <c r="K205" s="25">
        <v>44910</v>
      </c>
      <c r="L205" s="4">
        <v>2079.4</v>
      </c>
      <c r="M205" s="4">
        <f t="shared" si="349"/>
        <v>519.85</v>
      </c>
      <c r="N205" s="4">
        <f t="shared" ref="N205" si="353">L205+M205</f>
        <v>2599.25</v>
      </c>
      <c r="O205" s="2" t="s">
        <v>208</v>
      </c>
      <c r="P205" s="22">
        <f t="shared" ref="P205" si="354">K205</f>
        <v>44910</v>
      </c>
      <c r="Q205" s="9">
        <f t="shared" ref="Q205" si="355">N205</f>
        <v>2599.25</v>
      </c>
      <c r="R205" s="450"/>
      <c r="S205" s="451"/>
      <c r="T205" s="452"/>
      <c r="U205" s="3"/>
    </row>
    <row r="206" spans="2:21" s="453" customFormat="1" ht="24.95" customHeight="1" x14ac:dyDescent="0.25">
      <c r="B206" s="450" t="s">
        <v>1180</v>
      </c>
      <c r="C206" s="450" t="s">
        <v>275</v>
      </c>
      <c r="D206" s="2" t="s">
        <v>343</v>
      </c>
      <c r="E206" s="450"/>
      <c r="F206" s="450" t="s">
        <v>39</v>
      </c>
      <c r="G206" s="450" t="s">
        <v>1181</v>
      </c>
      <c r="H206" s="450"/>
      <c r="I206" s="12">
        <v>44893</v>
      </c>
      <c r="J206" s="2" t="str">
        <f t="shared" ref="J206" si="356">B206</f>
        <v>JN-19/2022 grupa 3</v>
      </c>
      <c r="K206" s="25">
        <v>44903</v>
      </c>
      <c r="L206" s="4">
        <v>1071.5999999999999</v>
      </c>
      <c r="M206" s="4">
        <f t="shared" si="349"/>
        <v>267.89999999999998</v>
      </c>
      <c r="N206" s="4">
        <f t="shared" ref="N206" si="357">L206+M206</f>
        <v>1339.5</v>
      </c>
      <c r="O206" s="2" t="s">
        <v>208</v>
      </c>
      <c r="P206" s="22">
        <f t="shared" ref="P206" si="358">K206</f>
        <v>44903</v>
      </c>
      <c r="Q206" s="9">
        <f t="shared" ref="Q206" si="359">N206</f>
        <v>1339.5</v>
      </c>
      <c r="R206" s="450"/>
      <c r="S206" s="451"/>
      <c r="T206" s="452"/>
      <c r="U206" s="3"/>
    </row>
    <row r="207" spans="2:21" s="453" customFormat="1" ht="24.95" customHeight="1" x14ac:dyDescent="0.25">
      <c r="B207" s="450" t="s">
        <v>1182</v>
      </c>
      <c r="C207" s="450" t="s">
        <v>275</v>
      </c>
      <c r="D207" s="2" t="s">
        <v>343</v>
      </c>
      <c r="E207" s="450"/>
      <c r="F207" s="450" t="s">
        <v>39</v>
      </c>
      <c r="G207" s="450" t="s">
        <v>1183</v>
      </c>
      <c r="H207" s="450"/>
      <c r="I207" s="12">
        <v>44671</v>
      </c>
      <c r="J207" s="2" t="str">
        <f t="shared" ref="J207" si="360">B207</f>
        <v>JN-19/2022 grupa 4</v>
      </c>
      <c r="K207" s="25">
        <v>44673</v>
      </c>
      <c r="L207" s="4">
        <v>2959.2</v>
      </c>
      <c r="M207" s="4">
        <f t="shared" si="349"/>
        <v>739.8</v>
      </c>
      <c r="N207" s="4">
        <f t="shared" ref="N207" si="361">L207+M207</f>
        <v>3699</v>
      </c>
      <c r="O207" s="2" t="s">
        <v>208</v>
      </c>
      <c r="P207" s="22">
        <f t="shared" ref="P207" si="362">K207</f>
        <v>44673</v>
      </c>
      <c r="Q207" s="9">
        <f t="shared" ref="Q207" si="363">N207</f>
        <v>3699</v>
      </c>
      <c r="R207" s="450"/>
      <c r="S207" s="451"/>
      <c r="T207" s="452"/>
      <c r="U207" s="3"/>
    </row>
    <row r="208" spans="2:21" s="453" customFormat="1" ht="24.95" customHeight="1" x14ac:dyDescent="0.25">
      <c r="B208" s="450" t="s">
        <v>1184</v>
      </c>
      <c r="C208" s="450" t="s">
        <v>275</v>
      </c>
      <c r="D208" s="2" t="s">
        <v>343</v>
      </c>
      <c r="E208" s="450"/>
      <c r="F208" s="450" t="s">
        <v>39</v>
      </c>
      <c r="G208" s="450" t="s">
        <v>1185</v>
      </c>
      <c r="H208" s="450"/>
      <c r="I208" s="12">
        <v>44830</v>
      </c>
      <c r="J208" s="2" t="str">
        <f t="shared" ref="J208" si="364">B208</f>
        <v>JN-19/2022 grupa 5</v>
      </c>
      <c r="K208" s="25">
        <v>44834</v>
      </c>
      <c r="L208" s="4">
        <v>1174.2</v>
      </c>
      <c r="M208" s="4">
        <f t="shared" si="349"/>
        <v>293.55</v>
      </c>
      <c r="N208" s="4">
        <f t="shared" ref="N208" si="365">L208+M208</f>
        <v>1467.75</v>
      </c>
      <c r="O208" s="2" t="s">
        <v>208</v>
      </c>
      <c r="P208" s="22">
        <f t="shared" ref="P208" si="366">K208</f>
        <v>44834</v>
      </c>
      <c r="Q208" s="9">
        <f t="shared" ref="Q208" si="367">N208</f>
        <v>1467.75</v>
      </c>
      <c r="R208" s="450"/>
      <c r="S208" s="451"/>
      <c r="T208" s="452"/>
      <c r="U208" s="3"/>
    </row>
    <row r="209" spans="2:21" s="453" customFormat="1" ht="24.95" customHeight="1" x14ac:dyDescent="0.25">
      <c r="B209" s="450" t="s">
        <v>1186</v>
      </c>
      <c r="C209" s="450" t="s">
        <v>275</v>
      </c>
      <c r="D209" s="2" t="s">
        <v>343</v>
      </c>
      <c r="E209" s="450"/>
      <c r="F209" s="450" t="s">
        <v>39</v>
      </c>
      <c r="G209" s="450" t="s">
        <v>1187</v>
      </c>
      <c r="H209" s="450"/>
      <c r="I209" s="12">
        <v>44827</v>
      </c>
      <c r="J209" s="2" t="str">
        <f t="shared" ref="J209" si="368">B209</f>
        <v>JN-19/2022 grupa 6</v>
      </c>
      <c r="K209" s="25">
        <v>44865</v>
      </c>
      <c r="L209" s="4">
        <v>1958.38</v>
      </c>
      <c r="M209" s="4">
        <f t="shared" si="349"/>
        <v>489.59500000000003</v>
      </c>
      <c r="N209" s="4">
        <f t="shared" ref="N209" si="369">L209+M209</f>
        <v>2447.9750000000004</v>
      </c>
      <c r="O209" s="2" t="s">
        <v>208</v>
      </c>
      <c r="P209" s="22">
        <f t="shared" ref="P209" si="370">K209</f>
        <v>44865</v>
      </c>
      <c r="Q209" s="9">
        <f t="shared" ref="Q209" si="371">N209</f>
        <v>2447.9750000000004</v>
      </c>
      <c r="R209" s="450"/>
      <c r="S209" s="451"/>
      <c r="T209" s="452"/>
      <c r="U209" s="3"/>
    </row>
    <row r="210" spans="2:21" s="453" customFormat="1" ht="24.95" customHeight="1" x14ac:dyDescent="0.25">
      <c r="B210" s="450" t="s">
        <v>1188</v>
      </c>
      <c r="C210" s="450" t="s">
        <v>275</v>
      </c>
      <c r="D210" s="2" t="s">
        <v>343</v>
      </c>
      <c r="E210" s="450"/>
      <c r="F210" s="450" t="s">
        <v>39</v>
      </c>
      <c r="G210" s="450" t="s">
        <v>1189</v>
      </c>
      <c r="H210" s="450"/>
      <c r="I210" s="12">
        <v>44848</v>
      </c>
      <c r="J210" s="2" t="str">
        <f t="shared" ref="J210" si="372">B210</f>
        <v>JN-19/2022 grupa 7</v>
      </c>
      <c r="K210" s="25">
        <v>44852</v>
      </c>
      <c r="L210" s="4">
        <v>1168</v>
      </c>
      <c r="M210" s="4">
        <f t="shared" si="349"/>
        <v>292</v>
      </c>
      <c r="N210" s="4">
        <f t="shared" ref="N210" si="373">L210+M210</f>
        <v>1460</v>
      </c>
      <c r="O210" s="2" t="s">
        <v>208</v>
      </c>
      <c r="P210" s="22">
        <f t="shared" ref="P210" si="374">K210</f>
        <v>44852</v>
      </c>
      <c r="Q210" s="9">
        <f t="shared" ref="Q210" si="375">N210</f>
        <v>1460</v>
      </c>
      <c r="R210" s="450"/>
      <c r="S210" s="451"/>
      <c r="T210" s="452"/>
      <c r="U210" s="3"/>
    </row>
    <row r="211" spans="2:21" s="81" customFormat="1" ht="24.95" customHeight="1" x14ac:dyDescent="0.25">
      <c r="B211" s="78" t="s">
        <v>1190</v>
      </c>
      <c r="C211" s="78" t="s">
        <v>276</v>
      </c>
      <c r="D211" s="2" t="s">
        <v>216</v>
      </c>
      <c r="E211" s="78"/>
      <c r="F211" s="78" t="s">
        <v>39</v>
      </c>
      <c r="G211" s="78" t="s">
        <v>1191</v>
      </c>
      <c r="H211" s="78"/>
      <c r="I211" s="12">
        <v>44629</v>
      </c>
      <c r="J211" s="2" t="str">
        <f t="shared" ref="J211" si="376">B211</f>
        <v>JN-20/2022 grupa 1</v>
      </c>
      <c r="K211" s="25">
        <v>44694</v>
      </c>
      <c r="L211" s="4">
        <v>1862.16</v>
      </c>
      <c r="M211" s="4">
        <f t="shared" si="349"/>
        <v>465.54</v>
      </c>
      <c r="N211" s="4">
        <f t="shared" ref="N211" si="377">L211+M211</f>
        <v>2327.7000000000003</v>
      </c>
      <c r="O211" s="2" t="s">
        <v>208</v>
      </c>
      <c r="P211" s="22">
        <f t="shared" ref="P211" si="378">K211</f>
        <v>44694</v>
      </c>
      <c r="Q211" s="9">
        <f t="shared" ref="Q211" si="379">N211</f>
        <v>2327.7000000000003</v>
      </c>
      <c r="R211" s="78"/>
      <c r="S211" s="79"/>
      <c r="T211" s="80"/>
      <c r="U211" s="3"/>
    </row>
    <row r="212" spans="2:21" s="453" customFormat="1" ht="24.95" customHeight="1" x14ac:dyDescent="0.25">
      <c r="B212" s="450" t="s">
        <v>1192</v>
      </c>
      <c r="C212" s="450" t="s">
        <v>276</v>
      </c>
      <c r="D212" s="2" t="s">
        <v>216</v>
      </c>
      <c r="E212" s="450"/>
      <c r="F212" s="450" t="s">
        <v>39</v>
      </c>
      <c r="G212" s="450" t="s">
        <v>1185</v>
      </c>
      <c r="H212" s="450"/>
      <c r="I212" s="12">
        <v>44609</v>
      </c>
      <c r="J212" s="2" t="str">
        <f t="shared" ref="J212" si="380">B212</f>
        <v>JN-20/2022 grupa 2</v>
      </c>
      <c r="K212" s="25">
        <v>44614</v>
      </c>
      <c r="L212" s="4">
        <v>1607.56</v>
      </c>
      <c r="M212" s="4">
        <f t="shared" si="349"/>
        <v>401.89</v>
      </c>
      <c r="N212" s="4">
        <f t="shared" ref="N212" si="381">L212+M212</f>
        <v>2009.4499999999998</v>
      </c>
      <c r="O212" s="2" t="s">
        <v>208</v>
      </c>
      <c r="P212" s="22">
        <f t="shared" ref="P212" si="382">K212</f>
        <v>44614</v>
      </c>
      <c r="Q212" s="9">
        <f t="shared" ref="Q212" si="383">N212</f>
        <v>2009.4499999999998</v>
      </c>
      <c r="R212" s="450"/>
      <c r="S212" s="451"/>
      <c r="T212" s="452"/>
      <c r="U212" s="3"/>
    </row>
    <row r="213" spans="2:21" s="453" customFormat="1" ht="24.95" customHeight="1" x14ac:dyDescent="0.25">
      <c r="B213" s="450" t="s">
        <v>1193</v>
      </c>
      <c r="C213" s="450" t="s">
        <v>276</v>
      </c>
      <c r="D213" s="2" t="s">
        <v>216</v>
      </c>
      <c r="E213" s="450"/>
      <c r="F213" s="450" t="s">
        <v>39</v>
      </c>
      <c r="G213" s="450" t="s">
        <v>1183</v>
      </c>
      <c r="H213" s="450"/>
      <c r="I213" s="12">
        <v>44652</v>
      </c>
      <c r="J213" s="2" t="str">
        <f t="shared" ref="J213" si="384">B213</f>
        <v>JN-20/2022 grupa 3</v>
      </c>
      <c r="K213" s="25">
        <v>44656</v>
      </c>
      <c r="L213" s="4">
        <v>7184.8</v>
      </c>
      <c r="M213" s="4">
        <f t="shared" si="349"/>
        <v>1796.2</v>
      </c>
      <c r="N213" s="4">
        <f t="shared" ref="N213" si="385">L213+M213</f>
        <v>8981</v>
      </c>
      <c r="O213" s="2" t="s">
        <v>208</v>
      </c>
      <c r="P213" s="22">
        <f t="shared" ref="P213" si="386">K213</f>
        <v>44656</v>
      </c>
      <c r="Q213" s="9">
        <f t="shared" ref="Q213" si="387">N213</f>
        <v>8981</v>
      </c>
      <c r="R213" s="450"/>
      <c r="S213" s="451"/>
      <c r="T213" s="452"/>
      <c r="U213" s="3"/>
    </row>
    <row r="214" spans="2:21" s="81" customFormat="1" ht="24.95" customHeight="1" x14ac:dyDescent="0.25">
      <c r="B214" s="78" t="s">
        <v>1194</v>
      </c>
      <c r="C214" s="78" t="s">
        <v>86</v>
      </c>
      <c r="D214" s="2" t="s">
        <v>87</v>
      </c>
      <c r="E214" s="78"/>
      <c r="F214" s="78" t="s">
        <v>39</v>
      </c>
      <c r="G214" s="78" t="s">
        <v>1195</v>
      </c>
      <c r="H214" s="78"/>
      <c r="I214" s="12">
        <v>44562</v>
      </c>
      <c r="J214" s="2" t="str">
        <f t="shared" ref="J214" si="388">B214</f>
        <v>JN-21/2022 grupa 1</v>
      </c>
      <c r="K214" s="25">
        <v>44926</v>
      </c>
      <c r="L214" s="4">
        <v>22806.74</v>
      </c>
      <c r="M214" s="4">
        <f t="shared" ref="M214" si="389">L214*25/100</f>
        <v>5701.6850000000004</v>
      </c>
      <c r="N214" s="4">
        <f t="shared" ref="N214" si="390">L214+M214</f>
        <v>28508.425000000003</v>
      </c>
      <c r="O214" s="2" t="s">
        <v>208</v>
      </c>
      <c r="P214" s="22">
        <f t="shared" ref="P214" si="391">K214</f>
        <v>44926</v>
      </c>
      <c r="Q214" s="9">
        <f t="shared" ref="Q214" si="392">N214</f>
        <v>28508.425000000003</v>
      </c>
      <c r="R214" s="78"/>
      <c r="S214" s="79"/>
      <c r="T214" s="80"/>
      <c r="U214" s="3"/>
    </row>
    <row r="215" spans="2:21" s="457" customFormat="1" ht="24.95" customHeight="1" x14ac:dyDescent="0.25">
      <c r="B215" s="456" t="s">
        <v>1196</v>
      </c>
      <c r="C215" s="456" t="s">
        <v>86</v>
      </c>
      <c r="D215" s="2" t="s">
        <v>87</v>
      </c>
      <c r="E215" s="456"/>
      <c r="F215" s="456" t="s">
        <v>39</v>
      </c>
      <c r="G215" s="456" t="s">
        <v>1197</v>
      </c>
      <c r="H215" s="456"/>
      <c r="I215" s="12">
        <v>44900</v>
      </c>
      <c r="J215" s="2" t="str">
        <f t="shared" ref="J215" si="393">B215</f>
        <v>JN-21/2022 grupa 2</v>
      </c>
      <c r="K215" s="25">
        <v>44926</v>
      </c>
      <c r="L215" s="4">
        <v>368</v>
      </c>
      <c r="M215" s="4">
        <f t="shared" ref="M215" si="394">L215*25/100</f>
        <v>92</v>
      </c>
      <c r="N215" s="4">
        <f t="shared" ref="N215" si="395">L215+M215</f>
        <v>460</v>
      </c>
      <c r="O215" s="2" t="s">
        <v>208</v>
      </c>
      <c r="P215" s="22">
        <f t="shared" ref="P215" si="396">K215</f>
        <v>44926</v>
      </c>
      <c r="Q215" s="9">
        <f t="shared" ref="Q215" si="397">N215</f>
        <v>460</v>
      </c>
      <c r="R215" s="456"/>
      <c r="S215" s="454"/>
      <c r="T215" s="455"/>
      <c r="U215" s="3"/>
    </row>
    <row r="216" spans="2:21" s="457" customFormat="1" ht="24.95" customHeight="1" x14ac:dyDescent="0.25">
      <c r="B216" s="456" t="s">
        <v>1198</v>
      </c>
      <c r="C216" s="456" t="s">
        <v>86</v>
      </c>
      <c r="D216" s="2" t="s">
        <v>87</v>
      </c>
      <c r="E216" s="456"/>
      <c r="F216" s="456" t="s">
        <v>39</v>
      </c>
      <c r="G216" s="456" t="s">
        <v>1199</v>
      </c>
      <c r="H216" s="456"/>
      <c r="I216" s="12">
        <v>44900</v>
      </c>
      <c r="J216" s="2" t="str">
        <f t="shared" ref="J216:J217" si="398">B216</f>
        <v>JN-21/2022 grupa 3</v>
      </c>
      <c r="K216" s="25">
        <v>44903</v>
      </c>
      <c r="L216" s="4">
        <v>296.5</v>
      </c>
      <c r="M216" s="4">
        <v>73.13</v>
      </c>
      <c r="N216" s="4">
        <f t="shared" ref="N216:N217" si="399">L216+M216</f>
        <v>369.63</v>
      </c>
      <c r="O216" s="2" t="s">
        <v>208</v>
      </c>
      <c r="P216" s="22">
        <f t="shared" ref="P216:P217" si="400">K216</f>
        <v>44903</v>
      </c>
      <c r="Q216" s="9">
        <f t="shared" ref="Q216:Q217" si="401">N216</f>
        <v>369.63</v>
      </c>
      <c r="R216" s="456"/>
      <c r="S216" s="454"/>
      <c r="T216" s="455"/>
      <c r="U216" s="3"/>
    </row>
    <row r="217" spans="2:21" s="81" customFormat="1" ht="24.95" customHeight="1" x14ac:dyDescent="0.25">
      <c r="B217" s="78" t="s">
        <v>1200</v>
      </c>
      <c r="C217" s="78" t="s">
        <v>103</v>
      </c>
      <c r="D217" s="2" t="s">
        <v>104</v>
      </c>
      <c r="E217" s="78"/>
      <c r="F217" s="78" t="s">
        <v>39</v>
      </c>
      <c r="G217" s="78" t="s">
        <v>1201</v>
      </c>
      <c r="H217" s="78"/>
      <c r="I217" s="12">
        <v>44572</v>
      </c>
      <c r="J217" s="2" t="str">
        <f t="shared" si="398"/>
        <v>JN-22/2022 grupa 1</v>
      </c>
      <c r="K217" s="25">
        <v>44887</v>
      </c>
      <c r="L217" s="4">
        <v>9352.5</v>
      </c>
      <c r="M217" s="4">
        <f t="shared" ref="M217" si="402">L217*25/100</f>
        <v>2338.125</v>
      </c>
      <c r="N217" s="4">
        <f t="shared" si="399"/>
        <v>11690.625</v>
      </c>
      <c r="O217" s="2" t="s">
        <v>208</v>
      </c>
      <c r="P217" s="22">
        <f t="shared" si="400"/>
        <v>44887</v>
      </c>
      <c r="Q217" s="9">
        <f t="shared" si="401"/>
        <v>11690.625</v>
      </c>
      <c r="R217" s="78"/>
      <c r="S217" s="79"/>
      <c r="T217" s="80"/>
      <c r="U217" s="3"/>
    </row>
    <row r="218" spans="2:21" s="461" customFormat="1" ht="24.95" customHeight="1" x14ac:dyDescent="0.25">
      <c r="B218" s="458" t="s">
        <v>1202</v>
      </c>
      <c r="C218" s="458" t="s">
        <v>103</v>
      </c>
      <c r="D218" s="2" t="s">
        <v>104</v>
      </c>
      <c r="E218" s="458"/>
      <c r="F218" s="458" t="s">
        <v>39</v>
      </c>
      <c r="G218" s="458" t="s">
        <v>1203</v>
      </c>
      <c r="H218" s="458"/>
      <c r="I218" s="12">
        <v>44578</v>
      </c>
      <c r="J218" s="2" t="str">
        <f t="shared" ref="J218" si="403">B218</f>
        <v>JN-22/2022 grupa 2</v>
      </c>
      <c r="K218" s="25">
        <v>44926</v>
      </c>
      <c r="L218" s="4">
        <v>15661.16</v>
      </c>
      <c r="M218" s="4">
        <f t="shared" ref="M218" si="404">L218*25/100</f>
        <v>3915.29</v>
      </c>
      <c r="N218" s="4">
        <f t="shared" ref="N218" si="405">L218+M218</f>
        <v>19576.45</v>
      </c>
      <c r="O218" s="2" t="s">
        <v>208</v>
      </c>
      <c r="P218" s="22">
        <f t="shared" ref="P218" si="406">K218</f>
        <v>44926</v>
      </c>
      <c r="Q218" s="9">
        <f t="shared" ref="Q218" si="407">N218</f>
        <v>19576.45</v>
      </c>
      <c r="R218" s="458"/>
      <c r="S218" s="459"/>
      <c r="T218" s="460"/>
      <c r="U218" s="3"/>
    </row>
    <row r="219" spans="2:21" s="461" customFormat="1" ht="24.95" customHeight="1" x14ac:dyDescent="0.25">
      <c r="B219" s="458" t="s">
        <v>1204</v>
      </c>
      <c r="C219" s="458" t="s">
        <v>103</v>
      </c>
      <c r="D219" s="2" t="s">
        <v>104</v>
      </c>
      <c r="E219" s="458"/>
      <c r="F219" s="458" t="s">
        <v>39</v>
      </c>
      <c r="G219" s="458" t="s">
        <v>869</v>
      </c>
      <c r="H219" s="458"/>
      <c r="I219" s="12">
        <v>44631</v>
      </c>
      <c r="J219" s="2" t="str">
        <f t="shared" ref="J219" si="408">B219</f>
        <v>JN-22/2022 grupa 3</v>
      </c>
      <c r="K219" s="25">
        <v>44908</v>
      </c>
      <c r="L219" s="4">
        <v>379.36</v>
      </c>
      <c r="M219" s="4">
        <f t="shared" ref="M219" si="409">L219*25/100</f>
        <v>94.84</v>
      </c>
      <c r="N219" s="4">
        <f t="shared" ref="N219" si="410">L219+M219</f>
        <v>474.20000000000005</v>
      </c>
      <c r="O219" s="2" t="s">
        <v>208</v>
      </c>
      <c r="P219" s="22">
        <f t="shared" ref="P219" si="411">K219</f>
        <v>44908</v>
      </c>
      <c r="Q219" s="9">
        <f t="shared" ref="Q219" si="412">N219</f>
        <v>474.20000000000005</v>
      </c>
      <c r="R219" s="458"/>
      <c r="S219" s="459"/>
      <c r="T219" s="460"/>
      <c r="U219" s="3"/>
    </row>
    <row r="220" spans="2:21" s="461" customFormat="1" ht="24.95" customHeight="1" x14ac:dyDescent="0.25">
      <c r="B220" s="458" t="s">
        <v>1205</v>
      </c>
      <c r="C220" s="458" t="s">
        <v>103</v>
      </c>
      <c r="D220" s="2" t="s">
        <v>104</v>
      </c>
      <c r="E220" s="458"/>
      <c r="F220" s="458" t="s">
        <v>39</v>
      </c>
      <c r="G220" s="458" t="s">
        <v>1206</v>
      </c>
      <c r="H220" s="458"/>
      <c r="I220" s="12">
        <v>44609</v>
      </c>
      <c r="J220" s="2" t="str">
        <f t="shared" ref="J220" si="413">B220</f>
        <v>JN-22/2022 grupa 4</v>
      </c>
      <c r="K220" s="25">
        <v>44622</v>
      </c>
      <c r="L220" s="4">
        <v>1031.07</v>
      </c>
      <c r="M220" s="4">
        <f t="shared" ref="M220" si="414">L220*25/100</f>
        <v>257.76749999999998</v>
      </c>
      <c r="N220" s="4">
        <f t="shared" ref="N220" si="415">L220+M220</f>
        <v>1288.8374999999999</v>
      </c>
      <c r="O220" s="2" t="s">
        <v>208</v>
      </c>
      <c r="P220" s="22">
        <f t="shared" ref="P220" si="416">K220</f>
        <v>44622</v>
      </c>
      <c r="Q220" s="9">
        <f t="shared" ref="Q220" si="417">N220</f>
        <v>1288.8374999999999</v>
      </c>
      <c r="R220" s="458"/>
      <c r="S220" s="459"/>
      <c r="T220" s="460"/>
      <c r="U220" s="3"/>
    </row>
    <row r="221" spans="2:21" s="461" customFormat="1" ht="24.95" customHeight="1" x14ac:dyDescent="0.25">
      <c r="B221" s="458" t="s">
        <v>1207</v>
      </c>
      <c r="C221" s="458" t="s">
        <v>103</v>
      </c>
      <c r="D221" s="2" t="s">
        <v>104</v>
      </c>
      <c r="E221" s="458"/>
      <c r="F221" s="458" t="s">
        <v>39</v>
      </c>
      <c r="G221" s="458" t="s">
        <v>1208</v>
      </c>
      <c r="H221" s="458"/>
      <c r="I221" s="12">
        <v>44686</v>
      </c>
      <c r="J221" s="2" t="str">
        <f t="shared" ref="J221" si="418">B221</f>
        <v>JN-22/2022 grupa 5</v>
      </c>
      <c r="K221" s="25">
        <v>44698</v>
      </c>
      <c r="L221" s="4">
        <v>2400</v>
      </c>
      <c r="M221" s="4">
        <f t="shared" ref="M221" si="419">L221*25/100</f>
        <v>600</v>
      </c>
      <c r="N221" s="4">
        <f t="shared" ref="N221" si="420">L221+M221</f>
        <v>3000</v>
      </c>
      <c r="O221" s="2" t="s">
        <v>208</v>
      </c>
      <c r="P221" s="22">
        <f t="shared" ref="P221" si="421">K221</f>
        <v>44698</v>
      </c>
      <c r="Q221" s="9">
        <f t="shared" ref="Q221" si="422">N221</f>
        <v>3000</v>
      </c>
      <c r="R221" s="458"/>
      <c r="S221" s="459"/>
      <c r="T221" s="460"/>
      <c r="U221" s="3"/>
    </row>
    <row r="222" spans="2:21" s="461" customFormat="1" ht="24.95" customHeight="1" x14ac:dyDescent="0.25">
      <c r="B222" s="458" t="s">
        <v>1209</v>
      </c>
      <c r="C222" s="458" t="s">
        <v>103</v>
      </c>
      <c r="D222" s="2" t="s">
        <v>104</v>
      </c>
      <c r="E222" s="458"/>
      <c r="F222" s="458" t="s">
        <v>39</v>
      </c>
      <c r="G222" s="458" t="s">
        <v>1210</v>
      </c>
      <c r="H222" s="458"/>
      <c r="I222" s="12">
        <v>44736</v>
      </c>
      <c r="J222" s="2" t="str">
        <f t="shared" ref="J222" si="423">B222</f>
        <v>JN-22/2022 grupa 6</v>
      </c>
      <c r="K222" s="25">
        <v>44739</v>
      </c>
      <c r="L222" s="4">
        <v>997.5</v>
      </c>
      <c r="M222" s="4">
        <f t="shared" ref="M222" si="424">L222*25/100</f>
        <v>249.375</v>
      </c>
      <c r="N222" s="4">
        <f t="shared" ref="N222" si="425">L222+M222</f>
        <v>1246.875</v>
      </c>
      <c r="O222" s="2" t="s">
        <v>208</v>
      </c>
      <c r="P222" s="22">
        <f t="shared" ref="P222" si="426">K222</f>
        <v>44739</v>
      </c>
      <c r="Q222" s="9">
        <f t="shared" ref="Q222" si="427">N222</f>
        <v>1246.875</v>
      </c>
      <c r="R222" s="458"/>
      <c r="S222" s="459"/>
      <c r="T222" s="460"/>
      <c r="U222" s="3"/>
    </row>
    <row r="223" spans="2:21" s="461" customFormat="1" ht="24.95" customHeight="1" x14ac:dyDescent="0.25">
      <c r="B223" s="458" t="s">
        <v>1211</v>
      </c>
      <c r="C223" s="458" t="s">
        <v>103</v>
      </c>
      <c r="D223" s="2" t="s">
        <v>104</v>
      </c>
      <c r="E223" s="458"/>
      <c r="F223" s="458" t="s">
        <v>39</v>
      </c>
      <c r="G223" s="458" t="s">
        <v>1212</v>
      </c>
      <c r="H223" s="458"/>
      <c r="I223" s="12">
        <v>44886</v>
      </c>
      <c r="J223" s="2" t="str">
        <f t="shared" ref="J223" si="428">B223</f>
        <v>JN-22/2022 grupa 7</v>
      </c>
      <c r="K223" s="25">
        <v>44901</v>
      </c>
      <c r="L223" s="4">
        <v>965</v>
      </c>
      <c r="M223" s="4">
        <f t="shared" ref="M223" si="429">L223*25/100</f>
        <v>241.25</v>
      </c>
      <c r="N223" s="4">
        <f t="shared" ref="N223" si="430">L223+M223</f>
        <v>1206.25</v>
      </c>
      <c r="O223" s="2" t="s">
        <v>208</v>
      </c>
      <c r="P223" s="22">
        <f t="shared" ref="P223" si="431">K223</f>
        <v>44901</v>
      </c>
      <c r="Q223" s="9">
        <f t="shared" ref="Q223" si="432">N223</f>
        <v>1206.25</v>
      </c>
      <c r="R223" s="458"/>
      <c r="S223" s="459"/>
      <c r="T223" s="460"/>
      <c r="U223" s="3"/>
    </row>
    <row r="224" spans="2:21" s="81" customFormat="1" ht="24.95" customHeight="1" x14ac:dyDescent="0.25">
      <c r="B224" s="78" t="s">
        <v>1213</v>
      </c>
      <c r="C224" s="78" t="s">
        <v>155</v>
      </c>
      <c r="D224" s="2" t="s">
        <v>150</v>
      </c>
      <c r="E224" s="78"/>
      <c r="F224" s="78" t="s">
        <v>39</v>
      </c>
      <c r="G224" s="78" t="s">
        <v>1214</v>
      </c>
      <c r="H224" s="78"/>
      <c r="I224" s="12">
        <v>44642</v>
      </c>
      <c r="J224" s="2" t="str">
        <f t="shared" ref="J224" si="433">B224</f>
        <v>JN-23/2022 grupa 1</v>
      </c>
      <c r="K224" s="25">
        <v>44888</v>
      </c>
      <c r="L224" s="4">
        <v>5560</v>
      </c>
      <c r="M224" s="4">
        <f t="shared" ref="M224:M226" si="434">L224*25/100</f>
        <v>1390</v>
      </c>
      <c r="N224" s="4">
        <f t="shared" ref="N224" si="435">L224+M224</f>
        <v>6950</v>
      </c>
      <c r="O224" s="2" t="s">
        <v>208</v>
      </c>
      <c r="P224" s="22">
        <f t="shared" ref="P224" si="436">K224</f>
        <v>44888</v>
      </c>
      <c r="Q224" s="9">
        <f t="shared" ref="Q224" si="437">N224</f>
        <v>6950</v>
      </c>
      <c r="R224" s="78"/>
      <c r="S224" s="79"/>
      <c r="T224" s="80"/>
      <c r="U224" s="3"/>
    </row>
    <row r="225" spans="2:21" s="465" customFormat="1" ht="24.95" customHeight="1" x14ac:dyDescent="0.25">
      <c r="B225" s="464" t="s">
        <v>1215</v>
      </c>
      <c r="C225" s="464" t="s">
        <v>155</v>
      </c>
      <c r="D225" s="2" t="s">
        <v>150</v>
      </c>
      <c r="E225" s="464"/>
      <c r="F225" s="464" t="s">
        <v>39</v>
      </c>
      <c r="G225" s="464" t="s">
        <v>1216</v>
      </c>
      <c r="H225" s="464"/>
      <c r="I225" s="12">
        <v>44613</v>
      </c>
      <c r="J225" s="2" t="str">
        <f t="shared" ref="J225" si="438">B225</f>
        <v>JN-23/2022 grupa 2</v>
      </c>
      <c r="K225" s="25">
        <v>44910</v>
      </c>
      <c r="L225" s="4">
        <v>12500</v>
      </c>
      <c r="M225" s="4">
        <v>0</v>
      </c>
      <c r="N225" s="4">
        <f t="shared" ref="N225" si="439">L225+M225</f>
        <v>12500</v>
      </c>
      <c r="O225" s="2" t="s">
        <v>208</v>
      </c>
      <c r="P225" s="22">
        <f t="shared" ref="P225" si="440">K225</f>
        <v>44910</v>
      </c>
      <c r="Q225" s="9">
        <f t="shared" ref="Q225" si="441">N225</f>
        <v>12500</v>
      </c>
      <c r="R225" s="464"/>
      <c r="S225" s="462"/>
      <c r="T225" s="463"/>
      <c r="U225" s="3"/>
    </row>
    <row r="226" spans="2:21" s="465" customFormat="1" ht="24.95" customHeight="1" x14ac:dyDescent="0.25">
      <c r="B226" s="464" t="s">
        <v>1217</v>
      </c>
      <c r="C226" s="464" t="s">
        <v>155</v>
      </c>
      <c r="D226" s="2" t="s">
        <v>150</v>
      </c>
      <c r="E226" s="464"/>
      <c r="F226" s="464" t="s">
        <v>39</v>
      </c>
      <c r="G226" s="464" t="s">
        <v>1218</v>
      </c>
      <c r="H226" s="464"/>
      <c r="I226" s="12">
        <v>44754</v>
      </c>
      <c r="J226" s="2" t="str">
        <f t="shared" ref="J226" si="442">B226</f>
        <v>JN-23/2022 grupa 3</v>
      </c>
      <c r="K226" s="25">
        <v>44901</v>
      </c>
      <c r="L226" s="4">
        <v>2125.7600000000002</v>
      </c>
      <c r="M226" s="4">
        <f t="shared" si="434"/>
        <v>531.44000000000005</v>
      </c>
      <c r="N226" s="4">
        <f t="shared" ref="N226" si="443">L226+M226</f>
        <v>2657.2000000000003</v>
      </c>
      <c r="O226" s="2" t="s">
        <v>208</v>
      </c>
      <c r="P226" s="22">
        <f t="shared" ref="P226" si="444">K226</f>
        <v>44901</v>
      </c>
      <c r="Q226" s="9">
        <f t="shared" ref="Q226" si="445">N226</f>
        <v>2657.2000000000003</v>
      </c>
      <c r="R226" s="464"/>
      <c r="S226" s="462"/>
      <c r="T226" s="463"/>
      <c r="U226" s="3"/>
    </row>
    <row r="227" spans="2:21" s="465" customFormat="1" ht="24.95" customHeight="1" x14ac:dyDescent="0.25">
      <c r="B227" s="464" t="s">
        <v>1219</v>
      </c>
      <c r="C227" s="464" t="s">
        <v>155</v>
      </c>
      <c r="D227" s="2" t="s">
        <v>150</v>
      </c>
      <c r="E227" s="464"/>
      <c r="F227" s="464" t="s">
        <v>39</v>
      </c>
      <c r="G227" s="464" t="s">
        <v>1220</v>
      </c>
      <c r="H227" s="464"/>
      <c r="I227" s="3">
        <v>44855</v>
      </c>
      <c r="J227" s="2" t="str">
        <f t="shared" ref="J227" si="446">B227</f>
        <v>JN-23/2022 grupa 4</v>
      </c>
      <c r="K227" s="25">
        <v>44903</v>
      </c>
      <c r="L227" s="4">
        <v>2346</v>
      </c>
      <c r="M227" s="4">
        <v>0</v>
      </c>
      <c r="N227" s="4">
        <f t="shared" ref="N227" si="447">L227+M227</f>
        <v>2346</v>
      </c>
      <c r="O227" s="2" t="s">
        <v>208</v>
      </c>
      <c r="P227" s="22">
        <f t="shared" ref="P227" si="448">K227</f>
        <v>44903</v>
      </c>
      <c r="Q227" s="9">
        <f t="shared" ref="Q227" si="449">N227</f>
        <v>2346</v>
      </c>
      <c r="R227" s="464"/>
      <c r="S227" s="462"/>
      <c r="T227" s="463"/>
      <c r="U227" s="3"/>
    </row>
    <row r="228" spans="2:21" s="465" customFormat="1" ht="24.95" customHeight="1" x14ac:dyDescent="0.25">
      <c r="B228" s="464" t="s">
        <v>1221</v>
      </c>
      <c r="C228" s="464" t="s">
        <v>155</v>
      </c>
      <c r="D228" s="2" t="s">
        <v>150</v>
      </c>
      <c r="E228" s="464"/>
      <c r="F228" s="464" t="s">
        <v>39</v>
      </c>
      <c r="G228" s="464" t="s">
        <v>1222</v>
      </c>
      <c r="H228" s="464"/>
      <c r="I228" s="3">
        <v>44572</v>
      </c>
      <c r="J228" s="2" t="str">
        <f t="shared" ref="J228" si="450">B228</f>
        <v>JN-23/2022 grupa 5</v>
      </c>
      <c r="K228" s="25">
        <v>44589</v>
      </c>
      <c r="L228" s="4">
        <v>1090</v>
      </c>
      <c r="M228" s="4">
        <v>0</v>
      </c>
      <c r="N228" s="4">
        <f t="shared" ref="N228" si="451">L228+M228</f>
        <v>1090</v>
      </c>
      <c r="O228" s="2" t="s">
        <v>208</v>
      </c>
      <c r="P228" s="22">
        <f t="shared" ref="P228" si="452">K228</f>
        <v>44589</v>
      </c>
      <c r="Q228" s="9">
        <f t="shared" ref="Q228" si="453">N228</f>
        <v>1090</v>
      </c>
      <c r="R228" s="464"/>
      <c r="S228" s="462"/>
      <c r="T228" s="463"/>
      <c r="U228" s="3"/>
    </row>
    <row r="229" spans="2:21" s="465" customFormat="1" ht="24.95" customHeight="1" x14ac:dyDescent="0.25">
      <c r="B229" s="464" t="s">
        <v>1223</v>
      </c>
      <c r="C229" s="464" t="s">
        <v>155</v>
      </c>
      <c r="D229" s="2" t="s">
        <v>150</v>
      </c>
      <c r="E229" s="464"/>
      <c r="F229" s="464" t="s">
        <v>39</v>
      </c>
      <c r="G229" s="464" t="s">
        <v>1224</v>
      </c>
      <c r="H229" s="464"/>
      <c r="I229" s="3">
        <v>44609</v>
      </c>
      <c r="J229" s="2" t="str">
        <f t="shared" ref="J229" si="454">B229</f>
        <v>JN-23/2022 grupa 6</v>
      </c>
      <c r="K229" s="25">
        <v>44609</v>
      </c>
      <c r="L229" s="4">
        <v>790</v>
      </c>
      <c r="M229" s="4">
        <f>L229*25/100</f>
        <v>197.5</v>
      </c>
      <c r="N229" s="4">
        <f t="shared" ref="N229" si="455">L229+M229</f>
        <v>987.5</v>
      </c>
      <c r="O229" s="2" t="s">
        <v>208</v>
      </c>
      <c r="P229" s="22">
        <f t="shared" ref="P229" si="456">K229</f>
        <v>44609</v>
      </c>
      <c r="Q229" s="9">
        <f t="shared" ref="Q229" si="457">N229</f>
        <v>987.5</v>
      </c>
      <c r="R229" s="464"/>
      <c r="S229" s="462"/>
      <c r="T229" s="463"/>
      <c r="U229" s="3"/>
    </row>
    <row r="230" spans="2:21" s="465" customFormat="1" ht="36" customHeight="1" x14ac:dyDescent="0.25">
      <c r="B230" s="464" t="s">
        <v>1225</v>
      </c>
      <c r="C230" s="464" t="s">
        <v>155</v>
      </c>
      <c r="D230" s="2" t="s">
        <v>150</v>
      </c>
      <c r="E230" s="464"/>
      <c r="F230" s="464" t="s">
        <v>39</v>
      </c>
      <c r="G230" s="464" t="s">
        <v>1226</v>
      </c>
      <c r="H230" s="464"/>
      <c r="I230" s="3">
        <v>44615</v>
      </c>
      <c r="J230" s="2" t="str">
        <f t="shared" ref="J230" si="458">B230</f>
        <v>JN-23/2022 grupa 7</v>
      </c>
      <c r="K230" s="25">
        <v>44641</v>
      </c>
      <c r="L230" s="4">
        <v>600</v>
      </c>
      <c r="M230" s="4">
        <v>0</v>
      </c>
      <c r="N230" s="4">
        <f t="shared" ref="N230" si="459">L230+M230</f>
        <v>600</v>
      </c>
      <c r="O230" s="2" t="s">
        <v>208</v>
      </c>
      <c r="P230" s="22">
        <f t="shared" ref="P230" si="460">K230</f>
        <v>44641</v>
      </c>
      <c r="Q230" s="9">
        <f t="shared" ref="Q230" si="461">N230</f>
        <v>600</v>
      </c>
      <c r="R230" s="464"/>
      <c r="S230" s="462"/>
      <c r="T230" s="463"/>
      <c r="U230" s="3"/>
    </row>
    <row r="231" spans="2:21" s="465" customFormat="1" ht="27" x14ac:dyDescent="0.25">
      <c r="B231" s="464" t="s">
        <v>1225</v>
      </c>
      <c r="C231" s="464" t="s">
        <v>155</v>
      </c>
      <c r="D231" s="2" t="s">
        <v>150</v>
      </c>
      <c r="E231" s="464"/>
      <c r="F231" s="464" t="s">
        <v>39</v>
      </c>
      <c r="G231" s="464" t="s">
        <v>1227</v>
      </c>
      <c r="H231" s="464"/>
      <c r="I231" s="3">
        <v>44664</v>
      </c>
      <c r="J231" s="2" t="str">
        <f t="shared" ref="J231" si="462">B231</f>
        <v>JN-23/2022 grupa 7</v>
      </c>
      <c r="K231" s="25">
        <v>44671</v>
      </c>
      <c r="L231" s="4">
        <v>2400</v>
      </c>
      <c r="M231" s="4">
        <f>L231*25/100</f>
        <v>600</v>
      </c>
      <c r="N231" s="4">
        <f t="shared" ref="N231" si="463">L231+M231</f>
        <v>3000</v>
      </c>
      <c r="O231" s="2" t="s">
        <v>208</v>
      </c>
      <c r="P231" s="22">
        <f t="shared" ref="P231" si="464">K231</f>
        <v>44671</v>
      </c>
      <c r="Q231" s="9">
        <f t="shared" ref="Q231" si="465">N231</f>
        <v>3000</v>
      </c>
      <c r="R231" s="464"/>
      <c r="S231" s="462"/>
      <c r="T231" s="463"/>
      <c r="U231" s="3"/>
    </row>
    <row r="232" spans="2:21" s="465" customFormat="1" ht="18" x14ac:dyDescent="0.25">
      <c r="B232" s="464" t="s">
        <v>1225</v>
      </c>
      <c r="C232" s="464" t="s">
        <v>155</v>
      </c>
      <c r="D232" s="2" t="s">
        <v>150</v>
      </c>
      <c r="E232" s="464"/>
      <c r="F232" s="464" t="s">
        <v>39</v>
      </c>
      <c r="G232" s="464" t="s">
        <v>1228</v>
      </c>
      <c r="H232" s="464"/>
      <c r="I232" s="3">
        <v>44662</v>
      </c>
      <c r="J232" s="2" t="str">
        <f t="shared" ref="J232:J233" si="466">B232</f>
        <v>JN-23/2022 grupa 7</v>
      </c>
      <c r="K232" s="25">
        <v>44679</v>
      </c>
      <c r="L232" s="4">
        <v>2980</v>
      </c>
      <c r="M232" s="4">
        <v>0</v>
      </c>
      <c r="N232" s="4">
        <f t="shared" ref="N232" si="467">L232+M232</f>
        <v>2980</v>
      </c>
      <c r="O232" s="2" t="s">
        <v>208</v>
      </c>
      <c r="P232" s="22">
        <f t="shared" ref="P232" si="468">K232</f>
        <v>44679</v>
      </c>
      <c r="Q232" s="9">
        <f t="shared" ref="Q232" si="469">N232</f>
        <v>2980</v>
      </c>
      <c r="R232" s="464"/>
      <c r="S232" s="462"/>
      <c r="T232" s="463"/>
      <c r="U232" s="3"/>
    </row>
    <row r="233" spans="2:21" s="465" customFormat="1" ht="18" x14ac:dyDescent="0.25">
      <c r="B233" s="464" t="s">
        <v>1229</v>
      </c>
      <c r="C233" s="464" t="s">
        <v>155</v>
      </c>
      <c r="D233" s="2" t="s">
        <v>150</v>
      </c>
      <c r="E233" s="464"/>
      <c r="F233" s="464" t="s">
        <v>39</v>
      </c>
      <c r="G233" s="464" t="s">
        <v>1230</v>
      </c>
      <c r="H233" s="464"/>
      <c r="I233" s="3">
        <v>44676</v>
      </c>
      <c r="J233" s="2" t="str">
        <f t="shared" si="466"/>
        <v>JN-23/2022 grupa 8</v>
      </c>
      <c r="K233" s="25">
        <v>44685</v>
      </c>
      <c r="L233" s="4">
        <v>1380</v>
      </c>
      <c r="M233" s="4">
        <f>L233*25/100</f>
        <v>345</v>
      </c>
      <c r="N233" s="4">
        <f t="shared" ref="N233" si="470">L233+M233</f>
        <v>1725</v>
      </c>
      <c r="O233" s="2" t="s">
        <v>208</v>
      </c>
      <c r="P233" s="22">
        <f t="shared" ref="P233" si="471">K233</f>
        <v>44685</v>
      </c>
      <c r="Q233" s="9">
        <f t="shared" ref="Q233" si="472">N233</f>
        <v>1725</v>
      </c>
      <c r="R233" s="464"/>
      <c r="S233" s="462"/>
      <c r="T233" s="463"/>
      <c r="U233" s="3"/>
    </row>
    <row r="234" spans="2:21" s="465" customFormat="1" ht="18" x14ac:dyDescent="0.25">
      <c r="B234" s="464" t="s">
        <v>1231</v>
      </c>
      <c r="C234" s="464" t="s">
        <v>155</v>
      </c>
      <c r="D234" s="2" t="s">
        <v>150</v>
      </c>
      <c r="E234" s="464"/>
      <c r="F234" s="464" t="s">
        <v>39</v>
      </c>
      <c r="G234" s="464" t="s">
        <v>71</v>
      </c>
      <c r="H234" s="464"/>
      <c r="I234" s="3">
        <v>44687</v>
      </c>
      <c r="J234" s="2" t="str">
        <f t="shared" ref="J234" si="473">B234</f>
        <v>JN-23/2022 grupa 9</v>
      </c>
      <c r="K234" s="25">
        <v>44694</v>
      </c>
      <c r="L234" s="4">
        <v>600</v>
      </c>
      <c r="M234" s="4">
        <f>L234*25/100</f>
        <v>150</v>
      </c>
      <c r="N234" s="4">
        <f t="shared" ref="N234" si="474">L234+M234</f>
        <v>750</v>
      </c>
      <c r="O234" s="2" t="s">
        <v>208</v>
      </c>
      <c r="P234" s="22">
        <f t="shared" ref="P234" si="475">K234</f>
        <v>44694</v>
      </c>
      <c r="Q234" s="9">
        <f t="shared" ref="Q234" si="476">N234</f>
        <v>750</v>
      </c>
      <c r="R234" s="464"/>
      <c r="S234" s="462"/>
      <c r="T234" s="463"/>
      <c r="U234" s="3"/>
    </row>
    <row r="235" spans="2:21" s="465" customFormat="1" ht="27" x14ac:dyDescent="0.25">
      <c r="B235" s="464" t="s">
        <v>1232</v>
      </c>
      <c r="C235" s="464" t="s">
        <v>155</v>
      </c>
      <c r="D235" s="2" t="s">
        <v>150</v>
      </c>
      <c r="E235" s="464"/>
      <c r="F235" s="464" t="s">
        <v>39</v>
      </c>
      <c r="G235" s="464" t="s">
        <v>1233</v>
      </c>
      <c r="H235" s="464"/>
      <c r="I235" s="3">
        <v>44700</v>
      </c>
      <c r="J235" s="2" t="str">
        <f t="shared" ref="J235:J236" si="477">B235</f>
        <v>JN-23/2022 grupa 10</v>
      </c>
      <c r="K235" s="25">
        <v>44865</v>
      </c>
      <c r="L235" s="4">
        <v>4500</v>
      </c>
      <c r="M235" s="4">
        <f>L235*25/100</f>
        <v>1125</v>
      </c>
      <c r="N235" s="4">
        <f t="shared" ref="N235" si="478">L235+M235</f>
        <v>5625</v>
      </c>
      <c r="O235" s="2" t="s">
        <v>208</v>
      </c>
      <c r="P235" s="22">
        <f t="shared" ref="P235" si="479">K235</f>
        <v>44865</v>
      </c>
      <c r="Q235" s="9">
        <f t="shared" ref="Q235" si="480">N235</f>
        <v>5625</v>
      </c>
      <c r="R235" s="464"/>
      <c r="S235" s="462"/>
      <c r="T235" s="463"/>
      <c r="U235" s="3"/>
    </row>
    <row r="236" spans="2:21" s="465" customFormat="1" ht="27" x14ac:dyDescent="0.25">
      <c r="B236" s="464" t="s">
        <v>1234</v>
      </c>
      <c r="C236" s="464" t="s">
        <v>155</v>
      </c>
      <c r="D236" s="2" t="s">
        <v>150</v>
      </c>
      <c r="E236" s="464"/>
      <c r="F236" s="464" t="s">
        <v>39</v>
      </c>
      <c r="G236" s="464" t="s">
        <v>1235</v>
      </c>
      <c r="H236" s="464"/>
      <c r="I236" s="3">
        <v>44715</v>
      </c>
      <c r="J236" s="2" t="str">
        <f t="shared" si="477"/>
        <v>JN-23/2022 grupa 11</v>
      </c>
      <c r="K236" s="25">
        <v>44715</v>
      </c>
      <c r="L236" s="4">
        <v>999</v>
      </c>
      <c r="M236" s="4">
        <f>L236*25/100</f>
        <v>249.75</v>
      </c>
      <c r="N236" s="4">
        <f t="shared" ref="N236" si="481">L236+M236</f>
        <v>1248.75</v>
      </c>
      <c r="O236" s="2" t="s">
        <v>208</v>
      </c>
      <c r="P236" s="22">
        <f t="shared" ref="P236" si="482">K236</f>
        <v>44715</v>
      </c>
      <c r="Q236" s="9">
        <f t="shared" ref="Q236" si="483">N236</f>
        <v>1248.75</v>
      </c>
      <c r="R236" s="464"/>
      <c r="S236" s="462"/>
      <c r="T236" s="463"/>
      <c r="U236" s="3"/>
    </row>
    <row r="237" spans="2:21" s="465" customFormat="1" ht="30" customHeight="1" x14ac:dyDescent="0.25">
      <c r="B237" s="464" t="s">
        <v>1236</v>
      </c>
      <c r="C237" s="464" t="s">
        <v>155</v>
      </c>
      <c r="D237" s="2" t="s">
        <v>150</v>
      </c>
      <c r="E237" s="464"/>
      <c r="F237" s="464" t="s">
        <v>39</v>
      </c>
      <c r="G237" s="464" t="s">
        <v>1237</v>
      </c>
      <c r="H237" s="464"/>
      <c r="I237" s="3">
        <v>44733</v>
      </c>
      <c r="J237" s="2" t="str">
        <f t="shared" ref="J237" si="484">B237</f>
        <v>JN-23/2022 grupa 12</v>
      </c>
      <c r="K237" s="25">
        <v>44740</v>
      </c>
      <c r="L237" s="4">
        <v>1440</v>
      </c>
      <c r="M237" s="4">
        <f>L237*25/100</f>
        <v>360</v>
      </c>
      <c r="N237" s="4">
        <f t="shared" ref="N237" si="485">L237+M237</f>
        <v>1800</v>
      </c>
      <c r="O237" s="2" t="s">
        <v>208</v>
      </c>
      <c r="P237" s="22">
        <f t="shared" ref="P237" si="486">K237</f>
        <v>44740</v>
      </c>
      <c r="Q237" s="9">
        <f t="shared" ref="Q237" si="487">N237</f>
        <v>1800</v>
      </c>
      <c r="R237" s="464"/>
      <c r="S237" s="462"/>
      <c r="T237" s="463"/>
      <c r="U237" s="3"/>
    </row>
    <row r="238" spans="2:21" s="465" customFormat="1" ht="18" x14ac:dyDescent="0.25">
      <c r="B238" s="464" t="s">
        <v>1238</v>
      </c>
      <c r="C238" s="464" t="s">
        <v>155</v>
      </c>
      <c r="D238" s="2" t="s">
        <v>150</v>
      </c>
      <c r="E238" s="464"/>
      <c r="F238" s="464" t="s">
        <v>39</v>
      </c>
      <c r="G238" s="464" t="s">
        <v>1239</v>
      </c>
      <c r="H238" s="464"/>
      <c r="I238" s="3">
        <v>44802</v>
      </c>
      <c r="J238" s="2" t="str">
        <f t="shared" ref="J238" si="488">B238</f>
        <v>JN-23/2022 grupa 13</v>
      </c>
      <c r="K238" s="25">
        <v>44806</v>
      </c>
      <c r="L238" s="4">
        <v>753.45</v>
      </c>
      <c r="M238" s="4">
        <v>0</v>
      </c>
      <c r="N238" s="4">
        <f t="shared" ref="N238" si="489">L238+M238</f>
        <v>753.45</v>
      </c>
      <c r="O238" s="2" t="s">
        <v>208</v>
      </c>
      <c r="P238" s="22">
        <f t="shared" ref="P238" si="490">K238</f>
        <v>44806</v>
      </c>
      <c r="Q238" s="9">
        <f t="shared" ref="Q238" si="491">N238</f>
        <v>753.45</v>
      </c>
      <c r="R238" s="464"/>
      <c r="S238" s="462"/>
      <c r="T238" s="463"/>
      <c r="U238" s="3"/>
    </row>
    <row r="239" spans="2:21" s="465" customFormat="1" ht="18" x14ac:dyDescent="0.25">
      <c r="B239" s="464" t="s">
        <v>1240</v>
      </c>
      <c r="C239" s="464" t="s">
        <v>155</v>
      </c>
      <c r="D239" s="2" t="s">
        <v>150</v>
      </c>
      <c r="E239" s="464"/>
      <c r="F239" s="464" t="s">
        <v>39</v>
      </c>
      <c r="G239" s="464" t="s">
        <v>615</v>
      </c>
      <c r="H239" s="464"/>
      <c r="I239" s="3">
        <v>44812</v>
      </c>
      <c r="J239" s="2" t="str">
        <f t="shared" ref="J239" si="492">B239</f>
        <v>JN-23/2022 grupa 14</v>
      </c>
      <c r="K239" s="25">
        <v>44812</v>
      </c>
      <c r="L239" s="4">
        <v>1500</v>
      </c>
      <c r="M239" s="4">
        <f>L239*25/100</f>
        <v>375</v>
      </c>
      <c r="N239" s="4">
        <f t="shared" ref="N239" si="493">L239+M239</f>
        <v>1875</v>
      </c>
      <c r="O239" s="2" t="s">
        <v>208</v>
      </c>
      <c r="P239" s="22">
        <f t="shared" ref="P239" si="494">K239</f>
        <v>44812</v>
      </c>
      <c r="Q239" s="9">
        <f t="shared" ref="Q239" si="495">N239</f>
        <v>1875</v>
      </c>
      <c r="R239" s="464"/>
      <c r="S239" s="462"/>
      <c r="T239" s="463"/>
      <c r="U239" s="3"/>
    </row>
    <row r="240" spans="2:21" s="465" customFormat="1" ht="18" x14ac:dyDescent="0.25">
      <c r="B240" s="464" t="s">
        <v>1241</v>
      </c>
      <c r="C240" s="464" t="s">
        <v>155</v>
      </c>
      <c r="D240" s="2" t="s">
        <v>150</v>
      </c>
      <c r="E240" s="464"/>
      <c r="F240" s="464" t="s">
        <v>39</v>
      </c>
      <c r="G240" s="464" t="s">
        <v>1242</v>
      </c>
      <c r="H240" s="464"/>
      <c r="I240" s="3">
        <v>44825</v>
      </c>
      <c r="J240" s="2" t="str">
        <f t="shared" ref="J240" si="496">B240</f>
        <v>JN-23/2022 grupa 15</v>
      </c>
      <c r="K240" s="25">
        <v>44867</v>
      </c>
      <c r="L240" s="4">
        <v>4100</v>
      </c>
      <c r="M240" s="4">
        <v>0</v>
      </c>
      <c r="N240" s="4">
        <f t="shared" ref="N240" si="497">L240+M240</f>
        <v>4100</v>
      </c>
      <c r="O240" s="2" t="s">
        <v>208</v>
      </c>
      <c r="P240" s="22">
        <f t="shared" ref="P240" si="498">K240</f>
        <v>44867</v>
      </c>
      <c r="Q240" s="9">
        <f t="shared" ref="Q240" si="499">N240</f>
        <v>4100</v>
      </c>
      <c r="R240" s="464"/>
      <c r="S240" s="462"/>
      <c r="T240" s="463"/>
      <c r="U240" s="3"/>
    </row>
    <row r="241" spans="2:21" s="465" customFormat="1" ht="27" x14ac:dyDescent="0.25">
      <c r="B241" s="464" t="s">
        <v>1243</v>
      </c>
      <c r="C241" s="464" t="s">
        <v>155</v>
      </c>
      <c r="D241" s="2" t="s">
        <v>150</v>
      </c>
      <c r="E241" s="464"/>
      <c r="F241" s="464" t="s">
        <v>39</v>
      </c>
      <c r="G241" s="464" t="s">
        <v>1244</v>
      </c>
      <c r="H241" s="464"/>
      <c r="I241" s="3">
        <v>44804</v>
      </c>
      <c r="J241" s="2" t="str">
        <f t="shared" ref="J241" si="500">B241</f>
        <v>JN-23/2022 grupa 16</v>
      </c>
      <c r="K241" s="25">
        <v>44828</v>
      </c>
      <c r="L241" s="4">
        <v>1200</v>
      </c>
      <c r="M241" s="4">
        <f>L241*25/100</f>
        <v>300</v>
      </c>
      <c r="N241" s="4">
        <f t="shared" ref="N241" si="501">L241+M241</f>
        <v>1500</v>
      </c>
      <c r="O241" s="2" t="s">
        <v>208</v>
      </c>
      <c r="P241" s="22">
        <f t="shared" ref="P241" si="502">K241</f>
        <v>44828</v>
      </c>
      <c r="Q241" s="9">
        <f t="shared" ref="Q241" si="503">N241</f>
        <v>1500</v>
      </c>
      <c r="R241" s="464"/>
      <c r="S241" s="462"/>
      <c r="T241" s="463"/>
      <c r="U241" s="3"/>
    </row>
    <row r="242" spans="2:21" s="465" customFormat="1" ht="25.5" customHeight="1" x14ac:dyDescent="0.25">
      <c r="B242" s="464" t="s">
        <v>1245</v>
      </c>
      <c r="C242" s="464" t="s">
        <v>155</v>
      </c>
      <c r="D242" s="2" t="s">
        <v>150</v>
      </c>
      <c r="E242" s="464"/>
      <c r="F242" s="464" t="s">
        <v>39</v>
      </c>
      <c r="G242" s="464" t="s">
        <v>1246</v>
      </c>
      <c r="H242" s="464"/>
      <c r="I242" s="3">
        <v>44869</v>
      </c>
      <c r="J242" s="2" t="str">
        <f t="shared" ref="J242" si="504">B242</f>
        <v>JN-23/2022 grupa 17</v>
      </c>
      <c r="K242" s="25">
        <v>44889</v>
      </c>
      <c r="L242" s="4">
        <v>880</v>
      </c>
      <c r="M242" s="4">
        <f>L242*25/100</f>
        <v>220</v>
      </c>
      <c r="N242" s="4">
        <f t="shared" ref="N242" si="505">L242+M242</f>
        <v>1100</v>
      </c>
      <c r="O242" s="2" t="s">
        <v>208</v>
      </c>
      <c r="P242" s="22">
        <f t="shared" ref="P242" si="506">K242</f>
        <v>44889</v>
      </c>
      <c r="Q242" s="9">
        <f t="shared" ref="Q242" si="507">N242</f>
        <v>1100</v>
      </c>
      <c r="R242" s="464"/>
      <c r="S242" s="462"/>
      <c r="T242" s="463"/>
      <c r="U242" s="3"/>
    </row>
    <row r="243" spans="2:21" s="465" customFormat="1" ht="25.5" customHeight="1" x14ac:dyDescent="0.25">
      <c r="B243" s="464" t="s">
        <v>1247</v>
      </c>
      <c r="C243" s="464" t="s">
        <v>155</v>
      </c>
      <c r="D243" s="2" t="s">
        <v>150</v>
      </c>
      <c r="E243" s="464"/>
      <c r="F243" s="464" t="s">
        <v>39</v>
      </c>
      <c r="G243" s="464" t="s">
        <v>1248</v>
      </c>
      <c r="H243" s="464"/>
      <c r="I243" s="3">
        <v>44914</v>
      </c>
      <c r="J243" s="2" t="str">
        <f t="shared" ref="J243" si="508">B243</f>
        <v>JN-23/2022 grupa 18</v>
      </c>
      <c r="K243" s="25">
        <v>44926</v>
      </c>
      <c r="L243" s="4">
        <v>1000</v>
      </c>
      <c r="M243" s="4">
        <v>0</v>
      </c>
      <c r="N243" s="4">
        <f t="shared" ref="N243" si="509">L243+M243</f>
        <v>1000</v>
      </c>
      <c r="O243" s="2" t="s">
        <v>208</v>
      </c>
      <c r="P243" s="22">
        <f t="shared" ref="P243" si="510">K243</f>
        <v>44926</v>
      </c>
      <c r="Q243" s="9">
        <f t="shared" ref="Q243" si="511">N243</f>
        <v>1000</v>
      </c>
      <c r="R243" s="464"/>
      <c r="S243" s="462"/>
      <c r="T243" s="463"/>
      <c r="U243" s="3"/>
    </row>
    <row r="244" spans="2:21" s="465" customFormat="1" ht="36" x14ac:dyDescent="0.25">
      <c r="B244" s="464" t="s">
        <v>1249</v>
      </c>
      <c r="C244" s="464" t="s">
        <v>155</v>
      </c>
      <c r="D244" s="2" t="s">
        <v>150</v>
      </c>
      <c r="E244" s="464"/>
      <c r="F244" s="464" t="s">
        <v>39</v>
      </c>
      <c r="G244" s="464" t="s">
        <v>1250</v>
      </c>
      <c r="H244" s="464"/>
      <c r="I244" s="3">
        <v>44893</v>
      </c>
      <c r="J244" s="2" t="str">
        <f t="shared" ref="J244" si="512">B244</f>
        <v>JN-23/2022 grupa 19</v>
      </c>
      <c r="K244" s="25">
        <v>44895</v>
      </c>
      <c r="L244" s="4">
        <v>3700</v>
      </c>
      <c r="M244" s="4">
        <f t="shared" ref="M244:M252" si="513">L244*25/100</f>
        <v>925</v>
      </c>
      <c r="N244" s="4">
        <f t="shared" ref="N244" si="514">L244+M244</f>
        <v>4625</v>
      </c>
      <c r="O244" s="2" t="s">
        <v>208</v>
      </c>
      <c r="P244" s="22">
        <f t="shared" ref="P244" si="515">K244</f>
        <v>44895</v>
      </c>
      <c r="Q244" s="9">
        <f t="shared" ref="Q244" si="516">N244</f>
        <v>4625</v>
      </c>
      <c r="R244" s="464"/>
      <c r="S244" s="462"/>
      <c r="T244" s="463"/>
      <c r="U244" s="3"/>
    </row>
    <row r="245" spans="2:21" s="81" customFormat="1" ht="24.95" customHeight="1" x14ac:dyDescent="0.25">
      <c r="B245" s="78" t="s">
        <v>1253</v>
      </c>
      <c r="C245" s="78" t="s">
        <v>156</v>
      </c>
      <c r="D245" s="2" t="s">
        <v>157</v>
      </c>
      <c r="E245" s="78"/>
      <c r="F245" s="78" t="s">
        <v>39</v>
      </c>
      <c r="G245" s="78" t="s">
        <v>1254</v>
      </c>
      <c r="H245" s="78"/>
      <c r="I245" s="12">
        <v>44600</v>
      </c>
      <c r="J245" s="2" t="str">
        <f t="shared" ref="J245" si="517">B245</f>
        <v>JN-24/2022 grupa 1</v>
      </c>
      <c r="K245" s="25">
        <v>44818</v>
      </c>
      <c r="L245" s="4">
        <v>17100</v>
      </c>
      <c r="M245" s="4">
        <f t="shared" si="513"/>
        <v>4275</v>
      </c>
      <c r="N245" s="4">
        <f t="shared" ref="N245" si="518">L245+M245</f>
        <v>21375</v>
      </c>
      <c r="O245" s="2" t="s">
        <v>208</v>
      </c>
      <c r="P245" s="22">
        <f t="shared" ref="P245" si="519">K245</f>
        <v>44818</v>
      </c>
      <c r="Q245" s="9">
        <f t="shared" ref="Q245" si="520">N245</f>
        <v>21375</v>
      </c>
      <c r="R245" s="78"/>
      <c r="S245" s="79"/>
      <c r="T245" s="80"/>
      <c r="U245" s="3"/>
    </row>
    <row r="246" spans="2:21" s="470" customFormat="1" ht="24.95" customHeight="1" x14ac:dyDescent="0.25">
      <c r="B246" s="469" t="s">
        <v>1255</v>
      </c>
      <c r="C246" s="469" t="s">
        <v>156</v>
      </c>
      <c r="D246" s="2" t="s">
        <v>157</v>
      </c>
      <c r="E246" s="469"/>
      <c r="F246" s="469" t="s">
        <v>39</v>
      </c>
      <c r="G246" s="469" t="s">
        <v>1256</v>
      </c>
      <c r="H246" s="469"/>
      <c r="I246" s="12">
        <v>44581</v>
      </c>
      <c r="J246" s="2" t="str">
        <f t="shared" ref="J246" si="521">B246</f>
        <v>JN-24/2022 grupa 2</v>
      </c>
      <c r="K246" s="25">
        <v>44746</v>
      </c>
      <c r="L246" s="4">
        <v>12830.4</v>
      </c>
      <c r="M246" s="4">
        <f t="shared" si="513"/>
        <v>3207.6</v>
      </c>
      <c r="N246" s="4">
        <f t="shared" ref="N246" si="522">L246+M246</f>
        <v>16038</v>
      </c>
      <c r="O246" s="2" t="s">
        <v>208</v>
      </c>
      <c r="P246" s="22">
        <f t="shared" ref="P246" si="523">K246</f>
        <v>44746</v>
      </c>
      <c r="Q246" s="9">
        <f t="shared" ref="Q246" si="524">N246</f>
        <v>16038</v>
      </c>
      <c r="R246" s="469"/>
      <c r="S246" s="467"/>
      <c r="T246" s="468"/>
      <c r="U246" s="3"/>
    </row>
    <row r="247" spans="2:21" s="470" customFormat="1" ht="24.95" customHeight="1" x14ac:dyDescent="0.25">
      <c r="B247" s="469" t="s">
        <v>1257</v>
      </c>
      <c r="C247" s="469" t="s">
        <v>156</v>
      </c>
      <c r="D247" s="2" t="s">
        <v>157</v>
      </c>
      <c r="E247" s="469"/>
      <c r="F247" s="469" t="s">
        <v>39</v>
      </c>
      <c r="G247" s="469" t="s">
        <v>1258</v>
      </c>
      <c r="H247" s="469"/>
      <c r="I247" s="12">
        <v>44713</v>
      </c>
      <c r="J247" s="2" t="str">
        <f t="shared" ref="J247" si="525">B247</f>
        <v>JN-24/2022 grupa 3</v>
      </c>
      <c r="K247" s="25">
        <v>44742</v>
      </c>
      <c r="L247" s="4">
        <v>3460</v>
      </c>
      <c r="M247" s="4">
        <f t="shared" si="513"/>
        <v>865</v>
      </c>
      <c r="N247" s="4">
        <f t="shared" ref="N247" si="526">L247+M247</f>
        <v>4325</v>
      </c>
      <c r="O247" s="2" t="s">
        <v>208</v>
      </c>
      <c r="P247" s="22">
        <f t="shared" ref="P247" si="527">K247</f>
        <v>44742</v>
      </c>
      <c r="Q247" s="9">
        <f t="shared" ref="Q247" si="528">N247</f>
        <v>4325</v>
      </c>
      <c r="R247" s="469"/>
      <c r="S247" s="467"/>
      <c r="T247" s="468"/>
      <c r="U247" s="3"/>
    </row>
    <row r="248" spans="2:21" s="470" customFormat="1" ht="24.95" customHeight="1" x14ac:dyDescent="0.25">
      <c r="B248" s="469" t="s">
        <v>1259</v>
      </c>
      <c r="C248" s="469" t="s">
        <v>156</v>
      </c>
      <c r="D248" s="2" t="s">
        <v>157</v>
      </c>
      <c r="E248" s="469"/>
      <c r="F248" s="469" t="s">
        <v>39</v>
      </c>
      <c r="G248" s="469" t="s">
        <v>1260</v>
      </c>
      <c r="H248" s="469"/>
      <c r="I248" s="12">
        <v>44757</v>
      </c>
      <c r="J248" s="2" t="str">
        <f t="shared" ref="J248" si="529">B248</f>
        <v>JN-24/2022 grupa 4</v>
      </c>
      <c r="K248" s="25">
        <v>44760</v>
      </c>
      <c r="L248" s="4">
        <v>4500</v>
      </c>
      <c r="M248" s="4">
        <f t="shared" si="513"/>
        <v>1125</v>
      </c>
      <c r="N248" s="4">
        <f t="shared" ref="N248" si="530">L248+M248</f>
        <v>5625</v>
      </c>
      <c r="O248" s="2" t="s">
        <v>208</v>
      </c>
      <c r="P248" s="22">
        <f t="shared" ref="P248" si="531">K248</f>
        <v>44760</v>
      </c>
      <c r="Q248" s="9">
        <f t="shared" ref="Q248" si="532">N248</f>
        <v>5625</v>
      </c>
      <c r="R248" s="469"/>
      <c r="S248" s="467"/>
      <c r="T248" s="468"/>
      <c r="U248" s="3"/>
    </row>
    <row r="249" spans="2:21" s="470" customFormat="1" ht="24.95" customHeight="1" x14ac:dyDescent="0.25">
      <c r="B249" s="469" t="s">
        <v>1261</v>
      </c>
      <c r="C249" s="469" t="s">
        <v>156</v>
      </c>
      <c r="D249" s="2" t="s">
        <v>157</v>
      </c>
      <c r="E249" s="469"/>
      <c r="F249" s="469" t="s">
        <v>39</v>
      </c>
      <c r="G249" s="469" t="s">
        <v>1262</v>
      </c>
      <c r="H249" s="469"/>
      <c r="I249" s="12">
        <v>44832</v>
      </c>
      <c r="J249" s="2" t="str">
        <f t="shared" ref="J249" si="533">B249</f>
        <v>JN-24/2022 grupa 5</v>
      </c>
      <c r="K249" s="25">
        <v>44837</v>
      </c>
      <c r="L249" s="4">
        <v>1820</v>
      </c>
      <c r="M249" s="4">
        <f t="shared" si="513"/>
        <v>455</v>
      </c>
      <c r="N249" s="4">
        <f t="shared" ref="N249" si="534">L249+M249</f>
        <v>2275</v>
      </c>
      <c r="O249" s="2" t="s">
        <v>208</v>
      </c>
      <c r="P249" s="22">
        <f t="shared" ref="P249" si="535">K249</f>
        <v>44837</v>
      </c>
      <c r="Q249" s="9">
        <f t="shared" ref="Q249" si="536">N249</f>
        <v>2275</v>
      </c>
      <c r="R249" s="469"/>
      <c r="S249" s="467"/>
      <c r="T249" s="468"/>
      <c r="U249" s="3"/>
    </row>
    <row r="250" spans="2:21" s="81" customFormat="1" ht="24.95" customHeight="1" x14ac:dyDescent="0.25">
      <c r="B250" s="78" t="s">
        <v>1263</v>
      </c>
      <c r="C250" s="78" t="s">
        <v>170</v>
      </c>
      <c r="D250" s="2" t="s">
        <v>171</v>
      </c>
      <c r="E250" s="78"/>
      <c r="F250" s="78" t="s">
        <v>39</v>
      </c>
      <c r="G250" s="78" t="s">
        <v>1264</v>
      </c>
      <c r="H250" s="78"/>
      <c r="I250" s="12">
        <v>44673</v>
      </c>
      <c r="J250" s="2" t="str">
        <f t="shared" ref="J250" si="537">B250</f>
        <v>JN-25/2022 grupa 1</v>
      </c>
      <c r="K250" s="25">
        <v>44692</v>
      </c>
      <c r="L250" s="4">
        <v>2500</v>
      </c>
      <c r="M250" s="4">
        <v>0</v>
      </c>
      <c r="N250" s="4">
        <f t="shared" ref="N250" si="538">L250+M250</f>
        <v>2500</v>
      </c>
      <c r="O250" s="2" t="s">
        <v>208</v>
      </c>
      <c r="P250" s="22">
        <f t="shared" ref="P250" si="539">K250</f>
        <v>44692</v>
      </c>
      <c r="Q250" s="9">
        <f t="shared" ref="Q250" si="540">N250</f>
        <v>2500</v>
      </c>
      <c r="R250" s="78"/>
      <c r="S250" s="79"/>
      <c r="T250" s="80"/>
      <c r="U250" s="3"/>
    </row>
    <row r="251" spans="2:21" s="470" customFormat="1" ht="24.95" customHeight="1" x14ac:dyDescent="0.25">
      <c r="B251" s="473" t="s">
        <v>1265</v>
      </c>
      <c r="C251" s="473" t="s">
        <v>170</v>
      </c>
      <c r="D251" s="2" t="s">
        <v>171</v>
      </c>
      <c r="E251" s="473"/>
      <c r="F251" s="473" t="s">
        <v>39</v>
      </c>
      <c r="G251" s="473" t="s">
        <v>1266</v>
      </c>
      <c r="H251" s="473"/>
      <c r="I251" s="12">
        <v>44683</v>
      </c>
      <c r="J251" s="2" t="str">
        <f t="shared" ref="J251" si="541">B251</f>
        <v>JN-25/2022 grupa 2</v>
      </c>
      <c r="K251" s="25">
        <v>44707</v>
      </c>
      <c r="L251" s="4">
        <v>11100</v>
      </c>
      <c r="M251" s="4">
        <v>0</v>
      </c>
      <c r="N251" s="4">
        <f t="shared" ref="N251" si="542">L251+M251</f>
        <v>11100</v>
      </c>
      <c r="O251" s="2" t="s">
        <v>208</v>
      </c>
      <c r="P251" s="22">
        <f t="shared" ref="P251" si="543">K251</f>
        <v>44707</v>
      </c>
      <c r="Q251" s="9">
        <f t="shared" ref="Q251" si="544">N251</f>
        <v>11100</v>
      </c>
      <c r="R251" s="469"/>
      <c r="S251" s="467"/>
      <c r="T251" s="468"/>
      <c r="U251" s="3"/>
    </row>
    <row r="252" spans="2:21" s="470" customFormat="1" ht="24.95" customHeight="1" x14ac:dyDescent="0.25">
      <c r="B252" s="473" t="s">
        <v>1267</v>
      </c>
      <c r="C252" s="473" t="s">
        <v>170</v>
      </c>
      <c r="D252" s="2" t="s">
        <v>171</v>
      </c>
      <c r="E252" s="473"/>
      <c r="F252" s="473" t="s">
        <v>39</v>
      </c>
      <c r="G252" s="473" t="s">
        <v>1268</v>
      </c>
      <c r="H252" s="473"/>
      <c r="I252" s="12">
        <v>44714</v>
      </c>
      <c r="J252" s="2" t="str">
        <f t="shared" ref="J252" si="545">B252</f>
        <v>JN-25/2022 grupa 3</v>
      </c>
      <c r="K252" s="25">
        <v>44714</v>
      </c>
      <c r="L252" s="4">
        <v>11760</v>
      </c>
      <c r="M252" s="4">
        <f t="shared" si="513"/>
        <v>2940</v>
      </c>
      <c r="N252" s="4">
        <f t="shared" ref="N252" si="546">L252+M252</f>
        <v>14700</v>
      </c>
      <c r="O252" s="2" t="s">
        <v>208</v>
      </c>
      <c r="P252" s="22">
        <f t="shared" ref="P252" si="547">K252</f>
        <v>44714</v>
      </c>
      <c r="Q252" s="9">
        <f t="shared" ref="Q252" si="548">N252</f>
        <v>14700</v>
      </c>
      <c r="R252" s="469"/>
      <c r="S252" s="467"/>
      <c r="T252" s="468"/>
      <c r="U252" s="3"/>
    </row>
    <row r="253" spans="2:21" s="470" customFormat="1" ht="24.95" customHeight="1" x14ac:dyDescent="0.25">
      <c r="B253" s="473" t="s">
        <v>1269</v>
      </c>
      <c r="C253" s="473" t="s">
        <v>170</v>
      </c>
      <c r="D253" s="2" t="s">
        <v>171</v>
      </c>
      <c r="E253" s="473"/>
      <c r="F253" s="473" t="s">
        <v>39</v>
      </c>
      <c r="G253" s="473" t="s">
        <v>1270</v>
      </c>
      <c r="H253" s="473"/>
      <c r="I253" s="12">
        <v>44718</v>
      </c>
      <c r="J253" s="2" t="str">
        <f t="shared" ref="J253" si="549">B253</f>
        <v>JN-25/2022 grupa 4</v>
      </c>
      <c r="K253" s="25">
        <v>44720</v>
      </c>
      <c r="L253" s="4">
        <v>924.96</v>
      </c>
      <c r="M253" s="4">
        <v>115.04</v>
      </c>
      <c r="N253" s="4">
        <f t="shared" ref="N253" si="550">L253+M253</f>
        <v>1040</v>
      </c>
      <c r="O253" s="2" t="s">
        <v>208</v>
      </c>
      <c r="P253" s="22">
        <f t="shared" ref="P253" si="551">K253</f>
        <v>44720</v>
      </c>
      <c r="Q253" s="9">
        <f t="shared" ref="Q253" si="552">N253</f>
        <v>1040</v>
      </c>
      <c r="R253" s="469"/>
      <c r="S253" s="467"/>
      <c r="T253" s="468"/>
      <c r="U253" s="3"/>
    </row>
    <row r="254" spans="2:21" s="470" customFormat="1" ht="24.95" customHeight="1" x14ac:dyDescent="0.25">
      <c r="B254" s="473" t="s">
        <v>1271</v>
      </c>
      <c r="C254" s="473" t="s">
        <v>170</v>
      </c>
      <c r="D254" s="2" t="s">
        <v>171</v>
      </c>
      <c r="E254" s="473"/>
      <c r="F254" s="473" t="s">
        <v>39</v>
      </c>
      <c r="G254" s="473" t="s">
        <v>1272</v>
      </c>
      <c r="H254" s="473"/>
      <c r="I254" s="12">
        <v>44715</v>
      </c>
      <c r="J254" s="2" t="str">
        <f t="shared" ref="J254" si="553">B254</f>
        <v>JN-25/2022 grupa 5</v>
      </c>
      <c r="K254" s="25">
        <v>44867</v>
      </c>
      <c r="L254" s="4">
        <v>6328.94</v>
      </c>
      <c r="M254" s="4">
        <v>811.06</v>
      </c>
      <c r="N254" s="4">
        <f t="shared" ref="N254" si="554">L254+M254</f>
        <v>7140</v>
      </c>
      <c r="O254" s="2" t="s">
        <v>208</v>
      </c>
      <c r="P254" s="22">
        <f t="shared" ref="P254" si="555">K254</f>
        <v>44867</v>
      </c>
      <c r="Q254" s="9">
        <f t="shared" ref="Q254" si="556">N254</f>
        <v>7140</v>
      </c>
      <c r="R254" s="469"/>
      <c r="S254" s="467"/>
      <c r="T254" s="468"/>
      <c r="U254" s="3"/>
    </row>
    <row r="255" spans="2:21" s="470" customFormat="1" ht="24.95" customHeight="1" x14ac:dyDescent="0.25">
      <c r="B255" s="473" t="s">
        <v>1273</v>
      </c>
      <c r="C255" s="473" t="s">
        <v>170</v>
      </c>
      <c r="D255" s="2" t="s">
        <v>171</v>
      </c>
      <c r="E255" s="473"/>
      <c r="F255" s="473" t="s">
        <v>39</v>
      </c>
      <c r="G255" s="473" t="s">
        <v>1274</v>
      </c>
      <c r="H255" s="473"/>
      <c r="I255" s="12">
        <v>44658</v>
      </c>
      <c r="J255" s="2" t="str">
        <f t="shared" ref="J255" si="557">B255</f>
        <v>JN-25/2022 grupa 6</v>
      </c>
      <c r="K255" s="25">
        <v>44910</v>
      </c>
      <c r="L255" s="4">
        <v>6000</v>
      </c>
      <c r="M255" s="4">
        <v>0</v>
      </c>
      <c r="N255" s="4">
        <f t="shared" ref="N255" si="558">L255+M255</f>
        <v>6000</v>
      </c>
      <c r="O255" s="2" t="s">
        <v>208</v>
      </c>
      <c r="P255" s="22">
        <f t="shared" ref="P255" si="559">K255</f>
        <v>44910</v>
      </c>
      <c r="Q255" s="9">
        <f t="shared" ref="Q255" si="560">N255</f>
        <v>6000</v>
      </c>
      <c r="R255" s="469"/>
      <c r="S255" s="467"/>
      <c r="T255" s="468"/>
      <c r="U255" s="3"/>
    </row>
    <row r="256" spans="2:21" s="470" customFormat="1" ht="24.95" customHeight="1" x14ac:dyDescent="0.25">
      <c r="B256" s="473" t="s">
        <v>1275</v>
      </c>
      <c r="C256" s="473" t="s">
        <v>170</v>
      </c>
      <c r="D256" s="2" t="s">
        <v>171</v>
      </c>
      <c r="E256" s="473"/>
      <c r="F256" s="473" t="s">
        <v>39</v>
      </c>
      <c r="G256" s="473" t="s">
        <v>1276</v>
      </c>
      <c r="H256" s="473"/>
      <c r="I256" s="12">
        <v>44739</v>
      </c>
      <c r="J256" s="2" t="str">
        <f t="shared" ref="J256" si="561">B256</f>
        <v>JN-25/2022 grupa 7</v>
      </c>
      <c r="K256" s="25">
        <v>44746</v>
      </c>
      <c r="L256" s="4">
        <v>4550</v>
      </c>
      <c r="M256" s="4">
        <v>0</v>
      </c>
      <c r="N256" s="4">
        <f t="shared" ref="N256" si="562">L256+M256</f>
        <v>4550</v>
      </c>
      <c r="O256" s="2" t="s">
        <v>208</v>
      </c>
      <c r="P256" s="22">
        <f t="shared" ref="P256" si="563">K256</f>
        <v>44746</v>
      </c>
      <c r="Q256" s="9">
        <f t="shared" ref="Q256" si="564">N256</f>
        <v>4550</v>
      </c>
      <c r="R256" s="469"/>
      <c r="S256" s="467"/>
      <c r="T256" s="468"/>
      <c r="U256" s="3"/>
    </row>
    <row r="257" spans="2:21" s="470" customFormat="1" ht="24.95" customHeight="1" x14ac:dyDescent="0.25">
      <c r="B257" s="473" t="s">
        <v>1277</v>
      </c>
      <c r="C257" s="473" t="s">
        <v>170</v>
      </c>
      <c r="D257" s="2" t="s">
        <v>171</v>
      </c>
      <c r="E257" s="473"/>
      <c r="F257" s="473" t="s">
        <v>39</v>
      </c>
      <c r="G257" s="473" t="s">
        <v>1278</v>
      </c>
      <c r="H257" s="473"/>
      <c r="I257" s="12">
        <v>44824</v>
      </c>
      <c r="J257" s="2" t="str">
        <f t="shared" ref="J257" si="565">B257</f>
        <v>JN-25/2022 grupa 8</v>
      </c>
      <c r="K257" s="25">
        <v>44832</v>
      </c>
      <c r="L257" s="4">
        <v>2200</v>
      </c>
      <c r="M257" s="4">
        <v>0</v>
      </c>
      <c r="N257" s="4">
        <f t="shared" ref="N257" si="566">L257+M257</f>
        <v>2200</v>
      </c>
      <c r="O257" s="2" t="s">
        <v>208</v>
      </c>
      <c r="P257" s="22">
        <f t="shared" ref="P257" si="567">K257</f>
        <v>44832</v>
      </c>
      <c r="Q257" s="9">
        <f t="shared" ref="Q257" si="568">N257</f>
        <v>2200</v>
      </c>
      <c r="R257" s="469"/>
      <c r="S257" s="467"/>
      <c r="T257" s="468"/>
      <c r="U257" s="3"/>
    </row>
    <row r="258" spans="2:21" s="474" customFormat="1" ht="24.95" customHeight="1" x14ac:dyDescent="0.25">
      <c r="B258" s="473" t="s">
        <v>1279</v>
      </c>
      <c r="C258" s="473" t="s">
        <v>170</v>
      </c>
      <c r="D258" s="2" t="s">
        <v>171</v>
      </c>
      <c r="E258" s="473"/>
      <c r="F258" s="473" t="s">
        <v>39</v>
      </c>
      <c r="G258" s="473" t="s">
        <v>1280</v>
      </c>
      <c r="H258" s="473"/>
      <c r="I258" s="12">
        <v>44852</v>
      </c>
      <c r="J258" s="2" t="str">
        <f t="shared" ref="J258" si="569">B258</f>
        <v>JN-25/2022 grupa 9</v>
      </c>
      <c r="K258" s="25">
        <v>44895</v>
      </c>
      <c r="L258" s="4">
        <v>4436</v>
      </c>
      <c r="M258" s="4">
        <v>0</v>
      </c>
      <c r="N258" s="4">
        <f t="shared" ref="N258" si="570">L258+M258</f>
        <v>4436</v>
      </c>
      <c r="O258" s="2" t="s">
        <v>208</v>
      </c>
      <c r="P258" s="22">
        <f t="shared" ref="P258" si="571">K258</f>
        <v>44895</v>
      </c>
      <c r="Q258" s="9">
        <f t="shared" ref="Q258" si="572">N258</f>
        <v>4436</v>
      </c>
      <c r="R258" s="473"/>
      <c r="S258" s="471"/>
      <c r="T258" s="472"/>
      <c r="U258" s="3"/>
    </row>
    <row r="259" spans="2:21" s="474" customFormat="1" ht="24.95" customHeight="1" x14ac:dyDescent="0.25">
      <c r="B259" s="473" t="s">
        <v>1281</v>
      </c>
      <c r="C259" s="473" t="s">
        <v>170</v>
      </c>
      <c r="D259" s="2" t="s">
        <v>171</v>
      </c>
      <c r="E259" s="473"/>
      <c r="F259" s="473" t="s">
        <v>39</v>
      </c>
      <c r="G259" s="473" t="s">
        <v>1282</v>
      </c>
      <c r="H259" s="473"/>
      <c r="I259" s="12">
        <v>44854</v>
      </c>
      <c r="J259" s="2" t="str">
        <f t="shared" ref="J259" si="573">B259</f>
        <v>JN-25/2022 grupa 10</v>
      </c>
      <c r="K259" s="25">
        <v>44855</v>
      </c>
      <c r="L259" s="4">
        <v>1609.49</v>
      </c>
      <c r="M259" s="4">
        <v>190.51</v>
      </c>
      <c r="N259" s="4">
        <f t="shared" ref="N259" si="574">L259+M259</f>
        <v>1800</v>
      </c>
      <c r="O259" s="2" t="s">
        <v>208</v>
      </c>
      <c r="P259" s="22">
        <f t="shared" ref="P259" si="575">K259</f>
        <v>44855</v>
      </c>
      <c r="Q259" s="9">
        <f t="shared" ref="Q259" si="576">N259</f>
        <v>1800</v>
      </c>
      <c r="R259" s="473"/>
      <c r="S259" s="471"/>
      <c r="T259" s="472"/>
      <c r="U259" s="3"/>
    </row>
    <row r="260" spans="2:21" s="474" customFormat="1" ht="24.95" customHeight="1" x14ac:dyDescent="0.25">
      <c r="B260" s="473" t="s">
        <v>1283</v>
      </c>
      <c r="C260" s="473" t="s">
        <v>170</v>
      </c>
      <c r="D260" s="2" t="s">
        <v>171</v>
      </c>
      <c r="E260" s="473"/>
      <c r="F260" s="473" t="s">
        <v>39</v>
      </c>
      <c r="G260" s="473" t="s">
        <v>1284</v>
      </c>
      <c r="H260" s="473"/>
      <c r="I260" s="12">
        <v>44872</v>
      </c>
      <c r="J260" s="2" t="str">
        <f t="shared" ref="J260" si="577">B260</f>
        <v>JN-25/2022 grupa 11</v>
      </c>
      <c r="K260" s="25">
        <v>44874</v>
      </c>
      <c r="L260" s="4">
        <v>1624.25</v>
      </c>
      <c r="M260" s="4">
        <v>208.03</v>
      </c>
      <c r="N260" s="4">
        <f t="shared" ref="N260" si="578">L260+M260</f>
        <v>1832.28</v>
      </c>
      <c r="O260" s="2" t="s">
        <v>208</v>
      </c>
      <c r="P260" s="22">
        <f t="shared" ref="P260" si="579">K260</f>
        <v>44874</v>
      </c>
      <c r="Q260" s="9">
        <f t="shared" ref="Q260" si="580">N260</f>
        <v>1832.28</v>
      </c>
      <c r="R260" s="473"/>
      <c r="S260" s="471"/>
      <c r="T260" s="472"/>
      <c r="U260" s="3"/>
    </row>
    <row r="261" spans="2:21" s="474" customFormat="1" ht="24.95" customHeight="1" x14ac:dyDescent="0.25">
      <c r="B261" s="473" t="s">
        <v>1285</v>
      </c>
      <c r="C261" s="473" t="s">
        <v>170</v>
      </c>
      <c r="D261" s="2" t="s">
        <v>171</v>
      </c>
      <c r="E261" s="473"/>
      <c r="F261" s="473" t="s">
        <v>39</v>
      </c>
      <c r="G261" s="473" t="s">
        <v>1286</v>
      </c>
      <c r="H261" s="473"/>
      <c r="I261" s="12">
        <v>44873</v>
      </c>
      <c r="J261" s="2" t="str">
        <f t="shared" ref="J261" si="581">B261</f>
        <v>JN-25/2022 grupa 12</v>
      </c>
      <c r="K261" s="25">
        <v>44880</v>
      </c>
      <c r="L261" s="4">
        <v>582.48</v>
      </c>
      <c r="M261" s="4">
        <v>0</v>
      </c>
      <c r="N261" s="4">
        <f t="shared" ref="N261" si="582">L261+M261</f>
        <v>582.48</v>
      </c>
      <c r="O261" s="2" t="s">
        <v>208</v>
      </c>
      <c r="P261" s="22">
        <f t="shared" ref="P261" si="583">K261</f>
        <v>44880</v>
      </c>
      <c r="Q261" s="9">
        <f t="shared" ref="Q261" si="584">N261</f>
        <v>582.48</v>
      </c>
      <c r="R261" s="473"/>
      <c r="S261" s="471"/>
      <c r="T261" s="472"/>
      <c r="U261" s="3"/>
    </row>
    <row r="262" spans="2:21" s="474" customFormat="1" ht="24.95" customHeight="1" x14ac:dyDescent="0.25">
      <c r="B262" s="473" t="s">
        <v>1287</v>
      </c>
      <c r="C262" s="473" t="s">
        <v>170</v>
      </c>
      <c r="D262" s="2" t="s">
        <v>171</v>
      </c>
      <c r="E262" s="473"/>
      <c r="F262" s="473" t="s">
        <v>39</v>
      </c>
      <c r="G262" s="473" t="s">
        <v>1288</v>
      </c>
      <c r="H262" s="473"/>
      <c r="I262" s="12">
        <v>44879</v>
      </c>
      <c r="J262" s="2" t="str">
        <f t="shared" ref="J262" si="585">B262</f>
        <v>JN-25/2022 grupa 13</v>
      </c>
      <c r="K262" s="25">
        <v>44883</v>
      </c>
      <c r="L262" s="4">
        <v>3350</v>
      </c>
      <c r="M262" s="4">
        <v>0</v>
      </c>
      <c r="N262" s="4">
        <f t="shared" ref="N262" si="586">L262+M262</f>
        <v>3350</v>
      </c>
      <c r="O262" s="2" t="s">
        <v>208</v>
      </c>
      <c r="P262" s="22">
        <f t="shared" ref="P262" si="587">K262</f>
        <v>44883</v>
      </c>
      <c r="Q262" s="9">
        <f t="shared" ref="Q262" si="588">N262</f>
        <v>3350</v>
      </c>
      <c r="R262" s="473"/>
      <c r="S262" s="471"/>
      <c r="T262" s="472"/>
      <c r="U262" s="3"/>
    </row>
    <row r="263" spans="2:21" s="474" customFormat="1" ht="24.95" customHeight="1" x14ac:dyDescent="0.25">
      <c r="B263" s="473" t="s">
        <v>1289</v>
      </c>
      <c r="C263" s="473" t="s">
        <v>170</v>
      </c>
      <c r="D263" s="2" t="s">
        <v>171</v>
      </c>
      <c r="E263" s="473"/>
      <c r="F263" s="473" t="s">
        <v>39</v>
      </c>
      <c r="G263" s="473" t="s">
        <v>1290</v>
      </c>
      <c r="H263" s="473"/>
      <c r="I263" s="12">
        <v>44890</v>
      </c>
      <c r="J263" s="2" t="str">
        <f t="shared" ref="J263" si="589">B263</f>
        <v>JN-25/2022 grupa 14</v>
      </c>
      <c r="K263" s="25">
        <v>44902</v>
      </c>
      <c r="L263" s="4">
        <v>3400.46</v>
      </c>
      <c r="M263" s="4">
        <v>426.46</v>
      </c>
      <c r="N263" s="4">
        <f t="shared" ref="N263" si="590">L263+M263</f>
        <v>3826.92</v>
      </c>
      <c r="O263" s="2" t="s">
        <v>208</v>
      </c>
      <c r="P263" s="22">
        <f t="shared" ref="P263" si="591">K263</f>
        <v>44902</v>
      </c>
      <c r="Q263" s="9">
        <f t="shared" ref="Q263" si="592">N263</f>
        <v>3826.92</v>
      </c>
      <c r="R263" s="473"/>
      <c r="S263" s="471"/>
      <c r="T263" s="472"/>
      <c r="U263" s="3"/>
    </row>
    <row r="264" spans="2:21" s="470" customFormat="1" ht="24.95" customHeight="1" x14ac:dyDescent="0.25">
      <c r="B264" s="473" t="s">
        <v>1291</v>
      </c>
      <c r="C264" s="473" t="s">
        <v>170</v>
      </c>
      <c r="D264" s="2" t="s">
        <v>171</v>
      </c>
      <c r="E264" s="473"/>
      <c r="F264" s="473" t="s">
        <v>39</v>
      </c>
      <c r="G264" s="473" t="s">
        <v>1292</v>
      </c>
      <c r="H264" s="473"/>
      <c r="I264" s="12">
        <v>44852</v>
      </c>
      <c r="J264" s="2" t="str">
        <f t="shared" ref="J264" si="593">B264</f>
        <v>JN-25/2022 grupa 15</v>
      </c>
      <c r="K264" s="25">
        <v>44861</v>
      </c>
      <c r="L264" s="4">
        <v>1200</v>
      </c>
      <c r="M264" s="4">
        <v>0</v>
      </c>
      <c r="N264" s="4">
        <f t="shared" ref="N264" si="594">L264+M264</f>
        <v>1200</v>
      </c>
      <c r="O264" s="2" t="s">
        <v>208</v>
      </c>
      <c r="P264" s="22">
        <f t="shared" ref="P264" si="595">K264</f>
        <v>44861</v>
      </c>
      <c r="Q264" s="9">
        <f t="shared" ref="Q264" si="596">N264</f>
        <v>1200</v>
      </c>
      <c r="R264" s="469"/>
      <c r="S264" s="467"/>
      <c r="T264" s="468"/>
      <c r="U264" s="3"/>
    </row>
    <row r="265" spans="2:21" s="474" customFormat="1" ht="24.95" customHeight="1" x14ac:dyDescent="0.25">
      <c r="B265" s="473" t="s">
        <v>1293</v>
      </c>
      <c r="C265" s="473" t="s">
        <v>170</v>
      </c>
      <c r="D265" s="2" t="s">
        <v>171</v>
      </c>
      <c r="E265" s="473"/>
      <c r="F265" s="473" t="s">
        <v>39</v>
      </c>
      <c r="G265" s="473" t="s">
        <v>1294</v>
      </c>
      <c r="H265" s="473"/>
      <c r="I265" s="12">
        <v>44724</v>
      </c>
      <c r="J265" s="2" t="str">
        <f t="shared" ref="J265" si="597">B265</f>
        <v>JN-25/2022 grupa 16</v>
      </c>
      <c r="K265" s="25">
        <v>44724</v>
      </c>
      <c r="L265" s="4">
        <v>4731.3</v>
      </c>
      <c r="M265" s="4">
        <v>0</v>
      </c>
      <c r="N265" s="4">
        <f t="shared" ref="N265" si="598">L265+M265</f>
        <v>4731.3</v>
      </c>
      <c r="O265" s="2" t="s">
        <v>208</v>
      </c>
      <c r="P265" s="22">
        <f t="shared" ref="P265" si="599">K265</f>
        <v>44724</v>
      </c>
      <c r="Q265" s="9">
        <f t="shared" ref="Q265" si="600">N265</f>
        <v>4731.3</v>
      </c>
      <c r="R265" s="473"/>
      <c r="S265" s="471"/>
      <c r="T265" s="472"/>
      <c r="U265" s="3"/>
    </row>
    <row r="266" spans="2:21" s="81" customFormat="1" ht="24.95" customHeight="1" x14ac:dyDescent="0.25">
      <c r="B266" s="78" t="s">
        <v>1295</v>
      </c>
      <c r="C266" s="78" t="s">
        <v>224</v>
      </c>
      <c r="D266" s="2" t="s">
        <v>131</v>
      </c>
      <c r="E266" s="78"/>
      <c r="F266" s="78" t="s">
        <v>39</v>
      </c>
      <c r="G266" s="78" t="s">
        <v>1296</v>
      </c>
      <c r="H266" s="78"/>
      <c r="I266" s="12">
        <v>44601</v>
      </c>
      <c r="J266" s="2" t="str">
        <f t="shared" ref="J266" si="601">B266</f>
        <v>JN-26/2022 grupa 1</v>
      </c>
      <c r="K266" s="25">
        <v>44861</v>
      </c>
      <c r="L266" s="4">
        <v>4898.47</v>
      </c>
      <c r="M266" s="4">
        <v>667.53</v>
      </c>
      <c r="N266" s="4">
        <f t="shared" ref="N266" si="602">L266+M266</f>
        <v>5566</v>
      </c>
      <c r="O266" s="2" t="s">
        <v>208</v>
      </c>
      <c r="P266" s="22">
        <f t="shared" ref="P266" si="603">K266</f>
        <v>44861</v>
      </c>
      <c r="Q266" s="9">
        <f t="shared" ref="Q266" si="604">N266</f>
        <v>5566</v>
      </c>
      <c r="R266" s="78"/>
      <c r="S266" s="79"/>
      <c r="T266" s="80"/>
      <c r="U266" s="3"/>
    </row>
    <row r="267" spans="2:21" s="478" customFormat="1" ht="24.95" customHeight="1" x14ac:dyDescent="0.25">
      <c r="B267" s="477" t="s">
        <v>1297</v>
      </c>
      <c r="C267" s="477" t="s">
        <v>224</v>
      </c>
      <c r="D267" s="2" t="s">
        <v>131</v>
      </c>
      <c r="E267" s="477"/>
      <c r="F267" s="477" t="s">
        <v>39</v>
      </c>
      <c r="G267" s="477" t="s">
        <v>1298</v>
      </c>
      <c r="H267" s="477"/>
      <c r="I267" s="12">
        <v>44628</v>
      </c>
      <c r="J267" s="2" t="str">
        <f t="shared" ref="J267" si="605">B267</f>
        <v>JN-26/2022 grupa 2</v>
      </c>
      <c r="K267" s="25">
        <v>44663</v>
      </c>
      <c r="L267" s="4">
        <v>7593.58</v>
      </c>
      <c r="M267" s="4">
        <v>1008.94</v>
      </c>
      <c r="N267" s="4">
        <f t="shared" ref="N267" si="606">L267+M267</f>
        <v>8602.52</v>
      </c>
      <c r="O267" s="2" t="s">
        <v>208</v>
      </c>
      <c r="P267" s="22">
        <f t="shared" ref="P267" si="607">K267</f>
        <v>44663</v>
      </c>
      <c r="Q267" s="9">
        <f t="shared" ref="Q267" si="608">N267</f>
        <v>8602.52</v>
      </c>
      <c r="R267" s="477"/>
      <c r="S267" s="475"/>
      <c r="T267" s="476"/>
      <c r="U267" s="3"/>
    </row>
    <row r="268" spans="2:21" s="478" customFormat="1" ht="24.95" customHeight="1" x14ac:dyDescent="0.25">
      <c r="B268" s="477" t="s">
        <v>1299</v>
      </c>
      <c r="C268" s="477" t="s">
        <v>224</v>
      </c>
      <c r="D268" s="2" t="s">
        <v>131</v>
      </c>
      <c r="E268" s="477"/>
      <c r="F268" s="477" t="s">
        <v>39</v>
      </c>
      <c r="G268" s="477" t="s">
        <v>1300</v>
      </c>
      <c r="H268" s="477"/>
      <c r="I268" s="12">
        <v>44610</v>
      </c>
      <c r="J268" s="2" t="str">
        <f t="shared" ref="J268" si="609">B268</f>
        <v>JN-26/2022 grupa 3</v>
      </c>
      <c r="K268" s="25">
        <v>44615</v>
      </c>
      <c r="L268" s="4">
        <v>1198.83</v>
      </c>
      <c r="M268" s="4">
        <v>151.16999999999999</v>
      </c>
      <c r="N268" s="4">
        <f t="shared" ref="N268" si="610">L268+M268</f>
        <v>1350</v>
      </c>
      <c r="O268" s="2" t="s">
        <v>208</v>
      </c>
      <c r="P268" s="22">
        <f t="shared" ref="P268" si="611">K268</f>
        <v>44615</v>
      </c>
      <c r="Q268" s="9">
        <f t="shared" ref="Q268" si="612">N268</f>
        <v>1350</v>
      </c>
      <c r="R268" s="477"/>
      <c r="S268" s="475"/>
      <c r="T268" s="476"/>
      <c r="U268" s="3"/>
    </row>
    <row r="269" spans="2:21" s="478" customFormat="1" ht="24.95" customHeight="1" x14ac:dyDescent="0.25">
      <c r="B269" s="477" t="s">
        <v>1301</v>
      </c>
      <c r="C269" s="477" t="s">
        <v>224</v>
      </c>
      <c r="D269" s="2" t="s">
        <v>131</v>
      </c>
      <c r="E269" s="477"/>
      <c r="F269" s="477" t="s">
        <v>39</v>
      </c>
      <c r="G269" s="477" t="s">
        <v>1302</v>
      </c>
      <c r="H269" s="477"/>
      <c r="I269" s="12">
        <v>44638</v>
      </c>
      <c r="J269" s="2" t="str">
        <f t="shared" ref="J269" si="613">B269</f>
        <v>JN-26/2022 grupa 4</v>
      </c>
      <c r="K269" s="25">
        <v>44862</v>
      </c>
      <c r="L269" s="4">
        <v>8544</v>
      </c>
      <c r="M269" s="4">
        <v>0</v>
      </c>
      <c r="N269" s="4">
        <f t="shared" ref="N269" si="614">L269+M269</f>
        <v>8544</v>
      </c>
      <c r="O269" s="2" t="s">
        <v>208</v>
      </c>
      <c r="P269" s="22">
        <f t="shared" ref="P269" si="615">K269</f>
        <v>44862</v>
      </c>
      <c r="Q269" s="9">
        <f t="shared" ref="Q269" si="616">N269</f>
        <v>8544</v>
      </c>
      <c r="R269" s="477"/>
      <c r="S269" s="475"/>
      <c r="T269" s="476"/>
      <c r="U269" s="3"/>
    </row>
    <row r="270" spans="2:21" s="478" customFormat="1" ht="24.95" customHeight="1" x14ac:dyDescent="0.25">
      <c r="B270" s="477" t="s">
        <v>1303</v>
      </c>
      <c r="C270" s="477" t="s">
        <v>224</v>
      </c>
      <c r="D270" s="2" t="s">
        <v>131</v>
      </c>
      <c r="E270" s="477"/>
      <c r="F270" s="477" t="s">
        <v>39</v>
      </c>
      <c r="G270" s="477" t="s">
        <v>1304</v>
      </c>
      <c r="H270" s="477"/>
      <c r="I270" s="12">
        <v>44650</v>
      </c>
      <c r="J270" s="2" t="str">
        <f t="shared" ref="J270" si="617">B270</f>
        <v>JN-26/2022 grupa 5</v>
      </c>
      <c r="K270" s="25">
        <v>44699</v>
      </c>
      <c r="L270" s="4">
        <v>1012.5</v>
      </c>
      <c r="M270" s="4">
        <v>0</v>
      </c>
      <c r="N270" s="4">
        <f t="shared" ref="N270" si="618">L270+M270</f>
        <v>1012.5</v>
      </c>
      <c r="O270" s="2" t="s">
        <v>208</v>
      </c>
      <c r="P270" s="22">
        <f t="shared" ref="P270" si="619">K270</f>
        <v>44699</v>
      </c>
      <c r="Q270" s="9">
        <f t="shared" ref="Q270" si="620">N270</f>
        <v>1012.5</v>
      </c>
      <c r="R270" s="477"/>
      <c r="S270" s="475"/>
      <c r="T270" s="476"/>
      <c r="U270" s="3"/>
    </row>
    <row r="271" spans="2:21" s="478" customFormat="1" ht="24.95" customHeight="1" x14ac:dyDescent="0.25">
      <c r="B271" s="477" t="s">
        <v>1305</v>
      </c>
      <c r="C271" s="477" t="s">
        <v>224</v>
      </c>
      <c r="D271" s="2" t="s">
        <v>131</v>
      </c>
      <c r="E271" s="477"/>
      <c r="F271" s="477" t="s">
        <v>39</v>
      </c>
      <c r="G271" s="477" t="s">
        <v>1306</v>
      </c>
      <c r="H271" s="477"/>
      <c r="I271" s="12">
        <v>44656</v>
      </c>
      <c r="J271" s="2" t="str">
        <f t="shared" ref="J271" si="621">B271</f>
        <v>JN-26/2022 grupa 6</v>
      </c>
      <c r="K271" s="25">
        <v>44657</v>
      </c>
      <c r="L271" s="4">
        <v>3600</v>
      </c>
      <c r="M271" s="4">
        <v>0</v>
      </c>
      <c r="N271" s="4">
        <f t="shared" ref="N271" si="622">L271+M271</f>
        <v>3600</v>
      </c>
      <c r="O271" s="2" t="s">
        <v>208</v>
      </c>
      <c r="P271" s="22">
        <f t="shared" ref="P271" si="623">K271</f>
        <v>44657</v>
      </c>
      <c r="Q271" s="9">
        <f t="shared" ref="Q271" si="624">N271</f>
        <v>3600</v>
      </c>
      <c r="R271" s="477"/>
      <c r="S271" s="475"/>
      <c r="T271" s="476"/>
      <c r="U271" s="3"/>
    </row>
    <row r="272" spans="2:21" s="478" customFormat="1" ht="24.95" customHeight="1" x14ac:dyDescent="0.25">
      <c r="B272" s="477" t="s">
        <v>1307</v>
      </c>
      <c r="C272" s="477" t="s">
        <v>224</v>
      </c>
      <c r="D272" s="2" t="s">
        <v>131</v>
      </c>
      <c r="E272" s="477"/>
      <c r="F272" s="477" t="s">
        <v>39</v>
      </c>
      <c r="G272" s="477" t="s">
        <v>1308</v>
      </c>
      <c r="H272" s="477"/>
      <c r="I272" s="12">
        <v>44662</v>
      </c>
      <c r="J272" s="2" t="str">
        <f t="shared" ref="J272" si="625">B272</f>
        <v>JN-26/2022 grupa 7</v>
      </c>
      <c r="K272" s="25">
        <v>44698</v>
      </c>
      <c r="L272" s="4">
        <v>6763.98</v>
      </c>
      <c r="M272" s="4">
        <v>826.02</v>
      </c>
      <c r="N272" s="4">
        <f t="shared" ref="N272" si="626">L272+M272</f>
        <v>7590</v>
      </c>
      <c r="O272" s="2" t="s">
        <v>208</v>
      </c>
      <c r="P272" s="22">
        <f t="shared" ref="P272" si="627">K272</f>
        <v>44698</v>
      </c>
      <c r="Q272" s="9">
        <f t="shared" ref="Q272" si="628">N272</f>
        <v>7590</v>
      </c>
      <c r="R272" s="477"/>
      <c r="S272" s="475"/>
      <c r="T272" s="476"/>
      <c r="U272" s="3"/>
    </row>
    <row r="273" spans="2:21" s="478" customFormat="1" ht="24.95" customHeight="1" x14ac:dyDescent="0.25">
      <c r="B273" s="477" t="s">
        <v>1309</v>
      </c>
      <c r="C273" s="477" t="s">
        <v>224</v>
      </c>
      <c r="D273" s="2" t="s">
        <v>131</v>
      </c>
      <c r="E273" s="477"/>
      <c r="F273" s="477" t="s">
        <v>39</v>
      </c>
      <c r="G273" s="477" t="s">
        <v>1310</v>
      </c>
      <c r="H273" s="477"/>
      <c r="I273" s="12">
        <v>44676</v>
      </c>
      <c r="J273" s="2" t="str">
        <f t="shared" ref="J273" si="629">B273</f>
        <v>JN-26/2022 grupa 8</v>
      </c>
      <c r="K273" s="25">
        <v>44694</v>
      </c>
      <c r="L273" s="4">
        <v>591.86</v>
      </c>
      <c r="M273" s="4">
        <v>69.14</v>
      </c>
      <c r="N273" s="4">
        <f t="shared" ref="N273" si="630">L273+M273</f>
        <v>661</v>
      </c>
      <c r="O273" s="2" t="s">
        <v>208</v>
      </c>
      <c r="P273" s="22">
        <f t="shared" ref="P273" si="631">K273</f>
        <v>44694</v>
      </c>
      <c r="Q273" s="9">
        <f t="shared" ref="Q273" si="632">N273</f>
        <v>661</v>
      </c>
      <c r="R273" s="477"/>
      <c r="S273" s="475"/>
      <c r="T273" s="476"/>
      <c r="U273" s="3"/>
    </row>
    <row r="274" spans="2:21" s="478" customFormat="1" ht="24.95" customHeight="1" x14ac:dyDescent="0.25">
      <c r="B274" s="477" t="s">
        <v>1311</v>
      </c>
      <c r="C274" s="477" t="s">
        <v>224</v>
      </c>
      <c r="D274" s="2" t="s">
        <v>131</v>
      </c>
      <c r="E274" s="477"/>
      <c r="F274" s="477" t="s">
        <v>39</v>
      </c>
      <c r="G274" s="477" t="s">
        <v>1312</v>
      </c>
      <c r="H274" s="477"/>
      <c r="I274" s="12">
        <v>44687</v>
      </c>
      <c r="J274" s="2" t="str">
        <f t="shared" ref="J274" si="633">B274</f>
        <v>JN-26/2022 grupa 9</v>
      </c>
      <c r="K274" s="25">
        <v>44886</v>
      </c>
      <c r="L274" s="4">
        <v>11937.3</v>
      </c>
      <c r="M274" s="4">
        <v>1546.74</v>
      </c>
      <c r="N274" s="4">
        <f t="shared" ref="N274" si="634">L274+M274</f>
        <v>13484.039999999999</v>
      </c>
      <c r="O274" s="2" t="s">
        <v>208</v>
      </c>
      <c r="P274" s="22">
        <f t="shared" ref="P274" si="635">K274</f>
        <v>44886</v>
      </c>
      <c r="Q274" s="9">
        <f t="shared" ref="Q274" si="636">N274</f>
        <v>13484.039999999999</v>
      </c>
      <c r="R274" s="477"/>
      <c r="S274" s="475"/>
      <c r="T274" s="476"/>
      <c r="U274" s="3"/>
    </row>
    <row r="275" spans="2:21" s="478" customFormat="1" ht="24.95" customHeight="1" x14ac:dyDescent="0.25">
      <c r="B275" s="477" t="s">
        <v>1313</v>
      </c>
      <c r="C275" s="477" t="s">
        <v>224</v>
      </c>
      <c r="D275" s="2" t="s">
        <v>131</v>
      </c>
      <c r="E275" s="477"/>
      <c r="F275" s="477" t="s">
        <v>39</v>
      </c>
      <c r="G275" s="477" t="s">
        <v>1314</v>
      </c>
      <c r="H275" s="477"/>
      <c r="I275" s="12">
        <v>44693</v>
      </c>
      <c r="J275" s="2" t="str">
        <f t="shared" ref="J275" si="637">B275</f>
        <v>JN-26/2022 grupa 10</v>
      </c>
      <c r="K275" s="25">
        <v>44722</v>
      </c>
      <c r="L275" s="4">
        <v>600</v>
      </c>
      <c r="M275" s="4">
        <v>0</v>
      </c>
      <c r="N275" s="4">
        <f t="shared" ref="N275:N277" si="638">L275+M275</f>
        <v>600</v>
      </c>
      <c r="O275" s="2" t="s">
        <v>208</v>
      </c>
      <c r="P275" s="22">
        <f t="shared" ref="P275" si="639">K275</f>
        <v>44722</v>
      </c>
      <c r="Q275" s="9">
        <f t="shared" ref="Q275" si="640">N275</f>
        <v>600</v>
      </c>
      <c r="R275" s="477"/>
      <c r="S275" s="475"/>
      <c r="T275" s="476"/>
      <c r="U275" s="3"/>
    </row>
    <row r="276" spans="2:21" s="478" customFormat="1" ht="24.95" customHeight="1" x14ac:dyDescent="0.25">
      <c r="B276" s="477" t="s">
        <v>1315</v>
      </c>
      <c r="C276" s="477" t="s">
        <v>224</v>
      </c>
      <c r="D276" s="2" t="s">
        <v>131</v>
      </c>
      <c r="E276" s="477"/>
      <c r="F276" s="477" t="s">
        <v>39</v>
      </c>
      <c r="G276" s="477" t="s">
        <v>1316</v>
      </c>
      <c r="H276" s="477"/>
      <c r="I276" s="12">
        <v>44714</v>
      </c>
      <c r="J276" s="2" t="str">
        <f t="shared" ref="J276" si="641">B276</f>
        <v>JN-26/2022 grupa 11</v>
      </c>
      <c r="K276" s="25">
        <v>44723</v>
      </c>
      <c r="L276" s="4">
        <v>6338.78</v>
      </c>
      <c r="M276" s="4">
        <v>782.72</v>
      </c>
      <c r="N276" s="4">
        <f t="shared" si="638"/>
        <v>7121.5</v>
      </c>
      <c r="O276" s="2" t="s">
        <v>208</v>
      </c>
      <c r="P276" s="22">
        <f t="shared" ref="P276" si="642">K276</f>
        <v>44723</v>
      </c>
      <c r="Q276" s="9">
        <f t="shared" ref="Q276" si="643">N276</f>
        <v>7121.5</v>
      </c>
      <c r="R276" s="477"/>
      <c r="S276" s="475"/>
      <c r="T276" s="476"/>
      <c r="U276" s="3"/>
    </row>
    <row r="277" spans="2:21" s="478" customFormat="1" ht="24.95" customHeight="1" x14ac:dyDescent="0.25">
      <c r="B277" s="477" t="s">
        <v>1317</v>
      </c>
      <c r="C277" s="477" t="s">
        <v>224</v>
      </c>
      <c r="D277" s="2" t="s">
        <v>131</v>
      </c>
      <c r="E277" s="477"/>
      <c r="F277" s="477" t="s">
        <v>39</v>
      </c>
      <c r="G277" s="477" t="s">
        <v>1318</v>
      </c>
      <c r="H277" s="477"/>
      <c r="I277" s="12">
        <v>44894</v>
      </c>
      <c r="J277" s="2" t="str">
        <f t="shared" ref="J277" si="644">B277</f>
        <v>JN-26/2022 grupa 12</v>
      </c>
      <c r="K277" s="25">
        <v>44721</v>
      </c>
      <c r="L277" s="4">
        <v>4402.1499999999996</v>
      </c>
      <c r="M277" s="4">
        <v>595.47</v>
      </c>
      <c r="N277" s="4">
        <f t="shared" si="638"/>
        <v>4997.62</v>
      </c>
      <c r="O277" s="2" t="s">
        <v>208</v>
      </c>
      <c r="P277" s="22">
        <f t="shared" ref="P277" si="645">K277</f>
        <v>44721</v>
      </c>
      <c r="Q277" s="9">
        <f t="shared" ref="Q277" si="646">N277</f>
        <v>4997.62</v>
      </c>
      <c r="R277" s="477"/>
      <c r="S277" s="475"/>
      <c r="T277" s="476"/>
      <c r="U277" s="3"/>
    </row>
    <row r="278" spans="2:21" s="478" customFormat="1" ht="24.95" customHeight="1" x14ac:dyDescent="0.25">
      <c r="B278" s="477" t="s">
        <v>1319</v>
      </c>
      <c r="C278" s="477" t="s">
        <v>224</v>
      </c>
      <c r="D278" s="2" t="s">
        <v>131</v>
      </c>
      <c r="E278" s="477"/>
      <c r="F278" s="477" t="s">
        <v>39</v>
      </c>
      <c r="G278" s="477" t="s">
        <v>1320</v>
      </c>
      <c r="H278" s="477"/>
      <c r="I278" s="12">
        <v>44739</v>
      </c>
      <c r="J278" s="2" t="str">
        <f t="shared" ref="J278" si="647">B278</f>
        <v>JN-26/2022 grupa 13</v>
      </c>
      <c r="K278" s="25">
        <v>44740</v>
      </c>
      <c r="L278" s="4">
        <v>1628.92</v>
      </c>
      <c r="M278" s="4">
        <v>207.08</v>
      </c>
      <c r="N278" s="4">
        <f t="shared" ref="N278" si="648">L278+M278</f>
        <v>1836</v>
      </c>
      <c r="O278" s="2" t="s">
        <v>208</v>
      </c>
      <c r="P278" s="22">
        <f t="shared" ref="P278" si="649">K278</f>
        <v>44740</v>
      </c>
      <c r="Q278" s="9">
        <f t="shared" ref="Q278" si="650">N278</f>
        <v>1836</v>
      </c>
      <c r="R278" s="477"/>
      <c r="S278" s="475"/>
      <c r="T278" s="476"/>
      <c r="U278" s="3"/>
    </row>
    <row r="279" spans="2:21" s="478" customFormat="1" ht="24.95" customHeight="1" x14ac:dyDescent="0.25">
      <c r="B279" s="477" t="s">
        <v>1321</v>
      </c>
      <c r="C279" s="477" t="s">
        <v>224</v>
      </c>
      <c r="D279" s="2" t="s">
        <v>131</v>
      </c>
      <c r="E279" s="477"/>
      <c r="F279" s="477" t="s">
        <v>39</v>
      </c>
      <c r="G279" s="477" t="s">
        <v>1328</v>
      </c>
      <c r="H279" s="477"/>
      <c r="I279" s="12">
        <v>44826</v>
      </c>
      <c r="J279" s="2" t="str">
        <f t="shared" ref="J279" si="651">B279</f>
        <v>JN-26/2022 grupa 14</v>
      </c>
      <c r="K279" s="25">
        <v>44880</v>
      </c>
      <c r="L279" s="4">
        <v>11094.86</v>
      </c>
      <c r="M279" s="4">
        <v>1418.14</v>
      </c>
      <c r="N279" s="4">
        <f t="shared" ref="N279" si="652">L279+M279</f>
        <v>12513</v>
      </c>
      <c r="O279" s="2" t="s">
        <v>208</v>
      </c>
      <c r="P279" s="22">
        <f t="shared" ref="P279" si="653">K279</f>
        <v>44880</v>
      </c>
      <c r="Q279" s="9">
        <f t="shared" ref="Q279" si="654">N279</f>
        <v>12513</v>
      </c>
      <c r="R279" s="477"/>
      <c r="S279" s="475"/>
      <c r="T279" s="476"/>
      <c r="U279" s="3"/>
    </row>
    <row r="280" spans="2:21" s="478" customFormat="1" ht="24.95" customHeight="1" x14ac:dyDescent="0.25">
      <c r="B280" s="477" t="s">
        <v>1322</v>
      </c>
      <c r="C280" s="477" t="s">
        <v>224</v>
      </c>
      <c r="D280" s="2" t="s">
        <v>131</v>
      </c>
      <c r="E280" s="477"/>
      <c r="F280" s="477" t="s">
        <v>39</v>
      </c>
      <c r="G280" s="477" t="s">
        <v>1323</v>
      </c>
      <c r="H280" s="477"/>
      <c r="I280" s="12">
        <v>44803</v>
      </c>
      <c r="J280" s="2" t="str">
        <f t="shared" ref="J280" si="655">B280</f>
        <v>JN-26/2022 grupa 15</v>
      </c>
      <c r="K280" s="25">
        <v>44807</v>
      </c>
      <c r="L280" s="4">
        <v>535.70000000000005</v>
      </c>
      <c r="M280" s="4">
        <v>0</v>
      </c>
      <c r="N280" s="4">
        <f t="shared" ref="N280" si="656">L280+M280</f>
        <v>535.70000000000005</v>
      </c>
      <c r="O280" s="2" t="s">
        <v>208</v>
      </c>
      <c r="P280" s="22">
        <f t="shared" ref="P280" si="657">K280</f>
        <v>44807</v>
      </c>
      <c r="Q280" s="9">
        <f t="shared" ref="Q280" si="658">N280</f>
        <v>535.70000000000005</v>
      </c>
      <c r="R280" s="477"/>
      <c r="S280" s="475"/>
      <c r="T280" s="476"/>
      <c r="U280" s="3"/>
    </row>
    <row r="281" spans="2:21" s="478" customFormat="1" ht="24.95" customHeight="1" x14ac:dyDescent="0.25">
      <c r="B281" s="477" t="s">
        <v>1324</v>
      </c>
      <c r="C281" s="477" t="s">
        <v>224</v>
      </c>
      <c r="D281" s="2" t="s">
        <v>131</v>
      </c>
      <c r="E281" s="477"/>
      <c r="F281" s="477" t="s">
        <v>39</v>
      </c>
      <c r="G281" s="477" t="s">
        <v>1325</v>
      </c>
      <c r="H281" s="477"/>
      <c r="I281" s="12">
        <v>44762</v>
      </c>
      <c r="J281" s="2" t="str">
        <f t="shared" ref="J281" si="659">B281</f>
        <v>JN-26/2022 grupa 16</v>
      </c>
      <c r="K281" s="25">
        <v>44809</v>
      </c>
      <c r="L281" s="4">
        <v>7445.13</v>
      </c>
      <c r="M281" s="4">
        <v>954.87</v>
      </c>
      <c r="N281" s="4">
        <f t="shared" ref="N281" si="660">L281+M281</f>
        <v>8400</v>
      </c>
      <c r="O281" s="2" t="s">
        <v>208</v>
      </c>
      <c r="P281" s="22">
        <f t="shared" ref="P281" si="661">K281</f>
        <v>44809</v>
      </c>
      <c r="Q281" s="9">
        <f t="shared" ref="Q281" si="662">N281</f>
        <v>8400</v>
      </c>
      <c r="R281" s="477"/>
      <c r="S281" s="475"/>
      <c r="T281" s="476"/>
      <c r="U281" s="3"/>
    </row>
    <row r="282" spans="2:21" s="478" customFormat="1" ht="24.95" customHeight="1" x14ac:dyDescent="0.25">
      <c r="B282" s="477" t="s">
        <v>1326</v>
      </c>
      <c r="C282" s="477" t="s">
        <v>224</v>
      </c>
      <c r="D282" s="2" t="s">
        <v>131</v>
      </c>
      <c r="E282" s="477"/>
      <c r="F282" s="477" t="s">
        <v>39</v>
      </c>
      <c r="G282" s="477" t="s">
        <v>1327</v>
      </c>
      <c r="H282" s="477"/>
      <c r="I282" s="12">
        <v>44832</v>
      </c>
      <c r="J282" s="2" t="str">
        <f t="shared" ref="J282" si="663">B282</f>
        <v>JN-26/2022 grupa 17</v>
      </c>
      <c r="K282" s="25">
        <v>44834</v>
      </c>
      <c r="L282" s="4">
        <v>1752.81</v>
      </c>
      <c r="M282" s="4">
        <v>223.19</v>
      </c>
      <c r="N282" s="4">
        <f t="shared" ref="N282" si="664">L282+M282</f>
        <v>1976</v>
      </c>
      <c r="O282" s="2" t="s">
        <v>208</v>
      </c>
      <c r="P282" s="22">
        <f t="shared" ref="P282" si="665">K282</f>
        <v>44834</v>
      </c>
      <c r="Q282" s="9">
        <f t="shared" ref="Q282" si="666">N282</f>
        <v>1976</v>
      </c>
      <c r="R282" s="477"/>
      <c r="S282" s="475"/>
      <c r="T282" s="476"/>
      <c r="U282" s="3"/>
    </row>
    <row r="283" spans="2:21" s="478" customFormat="1" ht="24.95" customHeight="1" x14ac:dyDescent="0.25">
      <c r="B283" s="477" t="s">
        <v>1329</v>
      </c>
      <c r="C283" s="477" t="s">
        <v>224</v>
      </c>
      <c r="D283" s="2" t="s">
        <v>131</v>
      </c>
      <c r="E283" s="477"/>
      <c r="F283" s="477" t="s">
        <v>39</v>
      </c>
      <c r="G283" s="477" t="s">
        <v>1330</v>
      </c>
      <c r="H283" s="477"/>
      <c r="I283" s="12">
        <v>44833</v>
      </c>
      <c r="J283" s="2" t="str">
        <f t="shared" ref="J283" si="667">B283</f>
        <v>JN-26/2022 grupa 18</v>
      </c>
      <c r="K283" s="25">
        <v>44837</v>
      </c>
      <c r="L283" s="4">
        <v>947.65</v>
      </c>
      <c r="M283" s="4">
        <v>119.47</v>
      </c>
      <c r="N283" s="4">
        <f t="shared" ref="N283" si="668">L283+M283</f>
        <v>1067.1199999999999</v>
      </c>
      <c r="O283" s="2" t="s">
        <v>208</v>
      </c>
      <c r="P283" s="22">
        <f t="shared" ref="P283" si="669">K283</f>
        <v>44837</v>
      </c>
      <c r="Q283" s="9">
        <f t="shared" ref="Q283" si="670">N283</f>
        <v>1067.1199999999999</v>
      </c>
      <c r="R283" s="477"/>
      <c r="S283" s="475"/>
      <c r="T283" s="476"/>
      <c r="U283" s="3"/>
    </row>
    <row r="284" spans="2:21" s="478" customFormat="1" ht="24.95" customHeight="1" x14ac:dyDescent="0.25">
      <c r="B284" s="477" t="s">
        <v>1331</v>
      </c>
      <c r="C284" s="477" t="s">
        <v>224</v>
      </c>
      <c r="D284" s="2" t="s">
        <v>131</v>
      </c>
      <c r="E284" s="477"/>
      <c r="F284" s="477" t="s">
        <v>39</v>
      </c>
      <c r="G284" s="477" t="s">
        <v>1332</v>
      </c>
      <c r="H284" s="477"/>
      <c r="I284" s="12">
        <v>44838</v>
      </c>
      <c r="J284" s="2" t="str">
        <f t="shared" ref="J284" si="671">B284</f>
        <v>JN-26/2022 grupa 19</v>
      </c>
      <c r="K284" s="25">
        <v>44855</v>
      </c>
      <c r="L284" s="4">
        <v>4162.8599999999997</v>
      </c>
      <c r="M284" s="4">
        <v>529.14</v>
      </c>
      <c r="N284" s="4">
        <f t="shared" ref="N284" si="672">L284+M284</f>
        <v>4692</v>
      </c>
      <c r="O284" s="2" t="s">
        <v>208</v>
      </c>
      <c r="P284" s="22">
        <f t="shared" ref="P284" si="673">K284</f>
        <v>44855</v>
      </c>
      <c r="Q284" s="9">
        <f t="shared" ref="Q284" si="674">N284</f>
        <v>4692</v>
      </c>
      <c r="R284" s="477"/>
      <c r="S284" s="475"/>
      <c r="T284" s="476"/>
      <c r="U284" s="3"/>
    </row>
    <row r="285" spans="2:21" s="478" customFormat="1" ht="24.95" customHeight="1" x14ac:dyDescent="0.25">
      <c r="B285" s="477" t="s">
        <v>1333</v>
      </c>
      <c r="C285" s="477" t="s">
        <v>224</v>
      </c>
      <c r="D285" s="2" t="s">
        <v>131</v>
      </c>
      <c r="E285" s="477"/>
      <c r="F285" s="477" t="s">
        <v>39</v>
      </c>
      <c r="G285" s="477" t="s">
        <v>1334</v>
      </c>
      <c r="H285" s="477"/>
      <c r="I285" s="12">
        <v>44859</v>
      </c>
      <c r="J285" s="2" t="str">
        <f t="shared" ref="J285" si="675">B285</f>
        <v>JN-26/2022 grupa 20</v>
      </c>
      <c r="K285" s="25">
        <v>44865</v>
      </c>
      <c r="L285" s="4">
        <v>2173.6</v>
      </c>
      <c r="M285" s="4">
        <v>278.39999999999998</v>
      </c>
      <c r="N285" s="4">
        <f t="shared" ref="N285" si="676">L285+M285</f>
        <v>2452</v>
      </c>
      <c r="O285" s="2" t="s">
        <v>208</v>
      </c>
      <c r="P285" s="22">
        <f t="shared" ref="P285" si="677">K285</f>
        <v>44865</v>
      </c>
      <c r="Q285" s="9">
        <f t="shared" ref="Q285" si="678">N285</f>
        <v>2452</v>
      </c>
      <c r="R285" s="477"/>
      <c r="S285" s="475"/>
      <c r="T285" s="476"/>
      <c r="U285" s="3"/>
    </row>
    <row r="286" spans="2:21" s="474" customFormat="1" ht="24.95" customHeight="1" x14ac:dyDescent="0.25">
      <c r="B286" s="477" t="s">
        <v>1335</v>
      </c>
      <c r="C286" s="477" t="s">
        <v>224</v>
      </c>
      <c r="D286" s="2" t="s">
        <v>131</v>
      </c>
      <c r="E286" s="477"/>
      <c r="F286" s="477" t="s">
        <v>39</v>
      </c>
      <c r="G286" s="477" t="s">
        <v>1336</v>
      </c>
      <c r="H286" s="477"/>
      <c r="I286" s="12">
        <v>44903</v>
      </c>
      <c r="J286" s="2" t="str">
        <f t="shared" ref="J286" si="679">B286</f>
        <v>JN-26/2022 grupa 21</v>
      </c>
      <c r="K286" s="25">
        <v>44916</v>
      </c>
      <c r="L286" s="4">
        <v>15937.5</v>
      </c>
      <c r="M286" s="4">
        <v>0</v>
      </c>
      <c r="N286" s="4">
        <f t="shared" ref="N286" si="680">L286+M286</f>
        <v>15937.5</v>
      </c>
      <c r="O286" s="2" t="s">
        <v>208</v>
      </c>
      <c r="P286" s="22">
        <f t="shared" ref="P286" si="681">K286</f>
        <v>44916</v>
      </c>
      <c r="Q286" s="9">
        <f t="shared" ref="Q286" si="682">N286</f>
        <v>15937.5</v>
      </c>
      <c r="R286" s="473"/>
      <c r="S286" s="471"/>
      <c r="T286" s="472"/>
      <c r="U286" s="3"/>
    </row>
    <row r="287" spans="2:21" s="81" customFormat="1" ht="24.95" customHeight="1" x14ac:dyDescent="0.25">
      <c r="B287" s="78" t="s">
        <v>1338</v>
      </c>
      <c r="C287" s="78" t="s">
        <v>177</v>
      </c>
      <c r="D287" s="2" t="s">
        <v>178</v>
      </c>
      <c r="E287" s="78"/>
      <c r="F287" s="78" t="s">
        <v>39</v>
      </c>
      <c r="G287" s="78" t="s">
        <v>1337</v>
      </c>
      <c r="H287" s="78"/>
      <c r="I287" s="12">
        <v>44718</v>
      </c>
      <c r="J287" s="2" t="str">
        <f t="shared" ref="J287" si="683">B287</f>
        <v>JN-27/2022 grupa 1</v>
      </c>
      <c r="K287" s="25">
        <v>44755</v>
      </c>
      <c r="L287" s="4">
        <v>21675</v>
      </c>
      <c r="M287" s="4">
        <v>0</v>
      </c>
      <c r="N287" s="4">
        <f t="shared" ref="N287" si="684">L287+M287</f>
        <v>21675</v>
      </c>
      <c r="O287" s="2" t="s">
        <v>208</v>
      </c>
      <c r="P287" s="22">
        <f t="shared" ref="P287" si="685">K287</f>
        <v>44755</v>
      </c>
      <c r="Q287" s="9">
        <f t="shared" ref="Q287" si="686">N287</f>
        <v>21675</v>
      </c>
      <c r="R287" s="78"/>
      <c r="S287" s="79"/>
      <c r="T287" s="80"/>
      <c r="U287" s="3"/>
    </row>
    <row r="288" spans="2:21" s="482" customFormat="1" ht="24.95" customHeight="1" x14ac:dyDescent="0.25">
      <c r="B288" s="481" t="s">
        <v>1339</v>
      </c>
      <c r="C288" s="481" t="s">
        <v>177</v>
      </c>
      <c r="D288" s="2" t="s">
        <v>178</v>
      </c>
      <c r="E288" s="481"/>
      <c r="F288" s="481" t="s">
        <v>39</v>
      </c>
      <c r="G288" s="481" t="s">
        <v>1340</v>
      </c>
      <c r="H288" s="481"/>
      <c r="I288" s="12">
        <v>44713</v>
      </c>
      <c r="J288" s="2" t="str">
        <f t="shared" ref="J288" si="687">B288</f>
        <v>JN-27/2022 grupa 2</v>
      </c>
      <c r="K288" s="25">
        <v>44726</v>
      </c>
      <c r="L288" s="4">
        <v>5175</v>
      </c>
      <c r="M288" s="4">
        <v>0</v>
      </c>
      <c r="N288" s="4">
        <f t="shared" ref="N288" si="688">L288+M288</f>
        <v>5175</v>
      </c>
      <c r="O288" s="2" t="s">
        <v>208</v>
      </c>
      <c r="P288" s="22">
        <f t="shared" ref="P288" si="689">K288</f>
        <v>44726</v>
      </c>
      <c r="Q288" s="9">
        <f t="shared" ref="Q288" si="690">N288</f>
        <v>5175</v>
      </c>
      <c r="R288" s="481"/>
      <c r="S288" s="479"/>
      <c r="T288" s="480"/>
      <c r="U288" s="3"/>
    </row>
    <row r="289" spans="2:21" s="81" customFormat="1" ht="24.95" customHeight="1" x14ac:dyDescent="0.25">
      <c r="B289" s="78" t="s">
        <v>1341</v>
      </c>
      <c r="C289" s="78" t="s">
        <v>198</v>
      </c>
      <c r="D289" s="2" t="s">
        <v>149</v>
      </c>
      <c r="E289" s="78"/>
      <c r="F289" s="78" t="s">
        <v>39</v>
      </c>
      <c r="G289" s="78" t="s">
        <v>1342</v>
      </c>
      <c r="H289" s="78"/>
      <c r="I289" s="3">
        <v>44620</v>
      </c>
      <c r="J289" s="2" t="str">
        <f t="shared" ref="J289" si="691">B289</f>
        <v>JN-28/2022 grupa 1</v>
      </c>
      <c r="K289" s="25">
        <v>44922</v>
      </c>
      <c r="L289" s="4">
        <v>33391</v>
      </c>
      <c r="M289" s="4">
        <v>0</v>
      </c>
      <c r="N289" s="4">
        <f t="shared" ref="N289" si="692">L289+M289</f>
        <v>33391</v>
      </c>
      <c r="O289" s="2" t="s">
        <v>208</v>
      </c>
      <c r="P289" s="22">
        <f t="shared" ref="P289" si="693">K289</f>
        <v>44922</v>
      </c>
      <c r="Q289" s="9">
        <f t="shared" ref="Q289" si="694">N289</f>
        <v>33391</v>
      </c>
      <c r="R289" s="78"/>
      <c r="S289" s="79"/>
      <c r="T289" s="80"/>
      <c r="U289" s="3"/>
    </row>
    <row r="290" spans="2:21" s="482" customFormat="1" ht="24.95" customHeight="1" x14ac:dyDescent="0.25">
      <c r="B290" s="481" t="s">
        <v>1343</v>
      </c>
      <c r="C290" s="481" t="s">
        <v>198</v>
      </c>
      <c r="D290" s="2" t="s">
        <v>149</v>
      </c>
      <c r="E290" s="481"/>
      <c r="F290" s="481" t="s">
        <v>39</v>
      </c>
      <c r="G290" s="481" t="s">
        <v>1344</v>
      </c>
      <c r="H290" s="481"/>
      <c r="I290" s="3">
        <v>44817</v>
      </c>
      <c r="J290" s="2" t="str">
        <f t="shared" ref="J290" si="695">B290</f>
        <v>JN-28/2022 grupa 2</v>
      </c>
      <c r="K290" s="25">
        <v>44818</v>
      </c>
      <c r="L290" s="4">
        <v>500</v>
      </c>
      <c r="M290" s="4">
        <v>0</v>
      </c>
      <c r="N290" s="4">
        <f t="shared" ref="N290" si="696">L290+M290</f>
        <v>500</v>
      </c>
      <c r="O290" s="2" t="s">
        <v>208</v>
      </c>
      <c r="P290" s="22">
        <f t="shared" ref="P290" si="697">K290</f>
        <v>44818</v>
      </c>
      <c r="Q290" s="9">
        <f t="shared" ref="Q290" si="698">N290</f>
        <v>500</v>
      </c>
      <c r="R290" s="481"/>
      <c r="S290" s="479"/>
      <c r="T290" s="480"/>
      <c r="U290" s="3"/>
    </row>
    <row r="291" spans="2:21" s="482" customFormat="1" ht="24.95" customHeight="1" x14ac:dyDescent="0.25">
      <c r="B291" s="481" t="s">
        <v>1345</v>
      </c>
      <c r="C291" s="481" t="s">
        <v>198</v>
      </c>
      <c r="D291" s="2" t="s">
        <v>149</v>
      </c>
      <c r="E291" s="481"/>
      <c r="F291" s="481" t="s">
        <v>39</v>
      </c>
      <c r="G291" s="481" t="s">
        <v>1346</v>
      </c>
      <c r="H291" s="481"/>
      <c r="I291" s="3">
        <v>44798</v>
      </c>
      <c r="J291" s="2" t="str">
        <f t="shared" ref="J291" si="699">B291</f>
        <v>JN-28/2022 grupa 3</v>
      </c>
      <c r="K291" s="25">
        <v>44828</v>
      </c>
      <c r="L291" s="4">
        <v>1960</v>
      </c>
      <c r="M291" s="4">
        <v>0</v>
      </c>
      <c r="N291" s="4">
        <f t="shared" ref="N291" si="700">L291+M291</f>
        <v>1960</v>
      </c>
      <c r="O291" s="2" t="s">
        <v>208</v>
      </c>
      <c r="P291" s="22">
        <f t="shared" ref="P291" si="701">K291</f>
        <v>44828</v>
      </c>
      <c r="Q291" s="9">
        <f t="shared" ref="Q291" si="702">N291</f>
        <v>1960</v>
      </c>
      <c r="R291" s="481"/>
      <c r="S291" s="479"/>
      <c r="T291" s="480"/>
      <c r="U291" s="3"/>
    </row>
    <row r="292" spans="2:21" s="81" customFormat="1" ht="24.95" customHeight="1" x14ac:dyDescent="0.25">
      <c r="B292" s="78" t="s">
        <v>1347</v>
      </c>
      <c r="C292" s="78" t="s">
        <v>211</v>
      </c>
      <c r="D292" s="2" t="s">
        <v>212</v>
      </c>
      <c r="E292" s="78"/>
      <c r="F292" s="78" t="s">
        <v>39</v>
      </c>
      <c r="G292" s="78" t="s">
        <v>1348</v>
      </c>
      <c r="H292" s="78"/>
      <c r="I292" s="12">
        <v>44651</v>
      </c>
      <c r="J292" s="2" t="str">
        <f t="shared" ref="J292" si="703">B292</f>
        <v>JN-29/2022 grupa 1</v>
      </c>
      <c r="K292" s="25">
        <v>44655</v>
      </c>
      <c r="L292" s="4">
        <v>7000</v>
      </c>
      <c r="M292" s="4">
        <v>0</v>
      </c>
      <c r="N292" s="4">
        <f t="shared" ref="N292" si="704">L292+M292</f>
        <v>7000</v>
      </c>
      <c r="O292" s="2" t="s">
        <v>208</v>
      </c>
      <c r="P292" s="22">
        <f t="shared" ref="P292" si="705">K292</f>
        <v>44655</v>
      </c>
      <c r="Q292" s="9">
        <f t="shared" ref="Q292" si="706">N292</f>
        <v>7000</v>
      </c>
      <c r="R292" s="78"/>
      <c r="S292" s="79"/>
      <c r="T292" s="80"/>
      <c r="U292" s="3"/>
    </row>
    <row r="293" spans="2:21" s="482" customFormat="1" ht="24.95" customHeight="1" x14ac:dyDescent="0.25">
      <c r="B293" s="481" t="s">
        <v>1349</v>
      </c>
      <c r="C293" s="481" t="s">
        <v>211</v>
      </c>
      <c r="D293" s="2" t="s">
        <v>212</v>
      </c>
      <c r="E293" s="481"/>
      <c r="F293" s="481" t="s">
        <v>39</v>
      </c>
      <c r="G293" s="481" t="s">
        <v>1350</v>
      </c>
      <c r="H293" s="481"/>
      <c r="I293" s="12">
        <v>44657</v>
      </c>
      <c r="J293" s="2" t="str">
        <f t="shared" ref="J293" si="707">B293</f>
        <v>JN-29/2022 grupa 2</v>
      </c>
      <c r="K293" s="25">
        <v>44652</v>
      </c>
      <c r="L293" s="4">
        <v>10000</v>
      </c>
      <c r="M293" s="4">
        <v>0</v>
      </c>
      <c r="N293" s="4">
        <f t="shared" ref="N293" si="708">L293+M293</f>
        <v>10000</v>
      </c>
      <c r="O293" s="2" t="s">
        <v>208</v>
      </c>
      <c r="P293" s="22">
        <f t="shared" ref="P293" si="709">K293</f>
        <v>44652</v>
      </c>
      <c r="Q293" s="9">
        <f t="shared" ref="Q293" si="710">N293</f>
        <v>10000</v>
      </c>
      <c r="R293" s="481"/>
      <c r="S293" s="479"/>
      <c r="T293" s="480"/>
      <c r="U293" s="3"/>
    </row>
    <row r="294" spans="2:21" s="482" customFormat="1" ht="24.95" customHeight="1" x14ac:dyDescent="0.25">
      <c r="B294" s="481" t="s">
        <v>1351</v>
      </c>
      <c r="C294" s="481" t="s">
        <v>211</v>
      </c>
      <c r="D294" s="2" t="s">
        <v>212</v>
      </c>
      <c r="E294" s="481"/>
      <c r="F294" s="481" t="s">
        <v>39</v>
      </c>
      <c r="G294" s="481" t="s">
        <v>1352</v>
      </c>
      <c r="H294" s="481"/>
      <c r="I294" s="12">
        <v>44670</v>
      </c>
      <c r="J294" s="2" t="str">
        <f t="shared" ref="J294" si="711">B294</f>
        <v>JN-29/2022 grupa 3</v>
      </c>
      <c r="K294" s="25">
        <v>44665</v>
      </c>
      <c r="L294" s="4">
        <v>18000</v>
      </c>
      <c r="M294" s="4">
        <v>4500</v>
      </c>
      <c r="N294" s="4">
        <f t="shared" ref="N294" si="712">L294+M294</f>
        <v>22500</v>
      </c>
      <c r="O294" s="2" t="s">
        <v>208</v>
      </c>
      <c r="P294" s="22">
        <f t="shared" ref="P294" si="713">K294</f>
        <v>44665</v>
      </c>
      <c r="Q294" s="9">
        <f t="shared" ref="Q294" si="714">N294</f>
        <v>22500</v>
      </c>
      <c r="R294" s="481"/>
      <c r="S294" s="479"/>
      <c r="T294" s="480"/>
      <c r="U294" s="3"/>
    </row>
    <row r="295" spans="2:21" s="482" customFormat="1" ht="24.95" customHeight="1" x14ac:dyDescent="0.25">
      <c r="B295" s="481" t="s">
        <v>1353</v>
      </c>
      <c r="C295" s="481" t="s">
        <v>211</v>
      </c>
      <c r="D295" s="2" t="s">
        <v>212</v>
      </c>
      <c r="E295" s="481"/>
      <c r="F295" s="481" t="s">
        <v>39</v>
      </c>
      <c r="G295" s="481" t="s">
        <v>1354</v>
      </c>
      <c r="H295" s="481"/>
      <c r="I295" s="12">
        <v>44690</v>
      </c>
      <c r="J295" s="2" t="str">
        <f t="shared" ref="J295" si="715">B295</f>
        <v>JN-29/2022 grupa 4</v>
      </c>
      <c r="K295" s="25">
        <v>44693</v>
      </c>
      <c r="L295" s="4">
        <v>1000</v>
      </c>
      <c r="M295" s="4">
        <v>0</v>
      </c>
      <c r="N295" s="4">
        <f t="shared" ref="N295" si="716">L295+M295</f>
        <v>1000</v>
      </c>
      <c r="O295" s="2" t="s">
        <v>208</v>
      </c>
      <c r="P295" s="22">
        <f t="shared" ref="P295" si="717">K295</f>
        <v>44693</v>
      </c>
      <c r="Q295" s="9">
        <f t="shared" ref="Q295" si="718">N295</f>
        <v>1000</v>
      </c>
      <c r="R295" s="481"/>
      <c r="S295" s="479"/>
      <c r="T295" s="480"/>
      <c r="U295" s="3"/>
    </row>
    <row r="296" spans="2:21" s="482" customFormat="1" ht="24.95" customHeight="1" x14ac:dyDescent="0.25">
      <c r="B296" s="481" t="s">
        <v>1355</v>
      </c>
      <c r="C296" s="481" t="s">
        <v>211</v>
      </c>
      <c r="D296" s="2" t="s">
        <v>212</v>
      </c>
      <c r="E296" s="481"/>
      <c r="F296" s="481" t="s">
        <v>39</v>
      </c>
      <c r="G296" s="481" t="s">
        <v>1356</v>
      </c>
      <c r="H296" s="481"/>
      <c r="I296" s="12">
        <v>44715</v>
      </c>
      <c r="J296" s="2" t="str">
        <f t="shared" ref="J296" si="719">B296</f>
        <v>JN-29/2022 grupa 5</v>
      </c>
      <c r="K296" s="25">
        <v>44720</v>
      </c>
      <c r="L296" s="4">
        <v>4000</v>
      </c>
      <c r="M296" s="4">
        <v>1000</v>
      </c>
      <c r="N296" s="4">
        <f t="shared" ref="N296" si="720">L296+M296</f>
        <v>5000</v>
      </c>
      <c r="O296" s="2" t="s">
        <v>208</v>
      </c>
      <c r="P296" s="22">
        <f t="shared" ref="P296" si="721">K296</f>
        <v>44720</v>
      </c>
      <c r="Q296" s="9">
        <f t="shared" ref="Q296" si="722">N296</f>
        <v>5000</v>
      </c>
      <c r="R296" s="481"/>
      <c r="S296" s="479"/>
      <c r="T296" s="480"/>
      <c r="U296" s="3"/>
    </row>
    <row r="297" spans="2:21" s="482" customFormat="1" ht="24.95" customHeight="1" x14ac:dyDescent="0.25">
      <c r="B297" s="481" t="s">
        <v>1357</v>
      </c>
      <c r="C297" s="481" t="s">
        <v>211</v>
      </c>
      <c r="D297" s="2" t="s">
        <v>212</v>
      </c>
      <c r="E297" s="481"/>
      <c r="F297" s="481" t="s">
        <v>39</v>
      </c>
      <c r="G297" s="481" t="s">
        <v>1358</v>
      </c>
      <c r="H297" s="481"/>
      <c r="I297" s="12">
        <v>44699</v>
      </c>
      <c r="J297" s="2" t="str">
        <f t="shared" ref="J297" si="723">B297</f>
        <v>JN-29/2022 grupa 6</v>
      </c>
      <c r="K297" s="25">
        <v>44741</v>
      </c>
      <c r="L297" s="4">
        <v>10000</v>
      </c>
      <c r="M297" s="4">
        <v>0</v>
      </c>
      <c r="N297" s="4">
        <f t="shared" ref="N297" si="724">L297+M297</f>
        <v>10000</v>
      </c>
      <c r="O297" s="2" t="s">
        <v>208</v>
      </c>
      <c r="P297" s="22">
        <f t="shared" ref="P297" si="725">K297</f>
        <v>44741</v>
      </c>
      <c r="Q297" s="9">
        <f t="shared" ref="Q297" si="726">N297</f>
        <v>10000</v>
      </c>
      <c r="R297" s="481"/>
      <c r="S297" s="479"/>
      <c r="T297" s="480"/>
      <c r="U297" s="3"/>
    </row>
    <row r="298" spans="2:21" s="81" customFormat="1" ht="24.95" customHeight="1" x14ac:dyDescent="0.25">
      <c r="B298" s="78" t="s">
        <v>277</v>
      </c>
      <c r="C298" s="78" t="s">
        <v>213</v>
      </c>
      <c r="D298" s="2" t="s">
        <v>91</v>
      </c>
      <c r="E298" s="78"/>
      <c r="F298" s="78" t="s">
        <v>39</v>
      </c>
      <c r="G298" s="78" t="s">
        <v>1359</v>
      </c>
      <c r="H298" s="78"/>
      <c r="I298" s="12">
        <v>44596</v>
      </c>
      <c r="J298" s="2" t="str">
        <f t="shared" ref="J298" si="727">B298</f>
        <v>JN-30/2022</v>
      </c>
      <c r="K298" s="25">
        <v>44861</v>
      </c>
      <c r="L298" s="4">
        <v>9816</v>
      </c>
      <c r="M298" s="4">
        <f t="shared" ref="M298:M306" si="728">L298*25/100</f>
        <v>2454</v>
      </c>
      <c r="N298" s="4">
        <f t="shared" ref="N298" si="729">L298+M298</f>
        <v>12270</v>
      </c>
      <c r="O298" s="2" t="s">
        <v>208</v>
      </c>
      <c r="P298" s="22">
        <f t="shared" ref="P298" si="730">K298</f>
        <v>44861</v>
      </c>
      <c r="Q298" s="9">
        <f t="shared" ref="Q298" si="731">N298</f>
        <v>12270</v>
      </c>
      <c r="R298" s="78"/>
      <c r="S298" s="79"/>
      <c r="T298" s="80"/>
      <c r="U298" s="3"/>
    </row>
    <row r="299" spans="2:21" s="81" customFormat="1" ht="24.95" customHeight="1" x14ac:dyDescent="0.25">
      <c r="B299" s="82" t="s">
        <v>278</v>
      </c>
      <c r="C299" s="82" t="s">
        <v>214</v>
      </c>
      <c r="D299" s="2" t="s">
        <v>215</v>
      </c>
      <c r="E299" s="82"/>
      <c r="F299" s="78" t="s">
        <v>39</v>
      </c>
      <c r="G299" s="78"/>
      <c r="H299" s="78"/>
      <c r="I299" s="12"/>
      <c r="J299" s="2"/>
      <c r="K299" s="25"/>
      <c r="L299" s="4"/>
      <c r="M299" s="4"/>
      <c r="N299" s="4"/>
      <c r="O299" s="2"/>
      <c r="P299" s="22"/>
      <c r="Q299" s="9"/>
      <c r="R299" s="78"/>
      <c r="S299" s="517" t="s">
        <v>1251</v>
      </c>
      <c r="T299" s="518"/>
      <c r="U299" s="3"/>
    </row>
    <row r="300" spans="2:21" s="81" customFormat="1" ht="24.95" customHeight="1" x14ac:dyDescent="0.25">
      <c r="B300" s="82" t="s">
        <v>279</v>
      </c>
      <c r="C300" s="82" t="s">
        <v>52</v>
      </c>
      <c r="D300" s="2" t="s">
        <v>133</v>
      </c>
      <c r="E300" s="82"/>
      <c r="F300" s="78" t="s">
        <v>39</v>
      </c>
      <c r="G300" s="136" t="s">
        <v>515</v>
      </c>
      <c r="H300" s="136"/>
      <c r="I300" s="12">
        <v>44651</v>
      </c>
      <c r="J300" s="2" t="str">
        <f t="shared" ref="J300:J306" si="732">B300</f>
        <v>JN-32/2022</v>
      </c>
      <c r="K300" s="25">
        <f>I300+365</f>
        <v>45016</v>
      </c>
      <c r="L300" s="4">
        <v>132000</v>
      </c>
      <c r="M300" s="4">
        <f t="shared" si="728"/>
        <v>33000</v>
      </c>
      <c r="N300" s="4">
        <f t="shared" ref="N300" si="733">L300+M300</f>
        <v>165000</v>
      </c>
      <c r="O300" s="2" t="s">
        <v>208</v>
      </c>
      <c r="P300" s="22"/>
      <c r="Q300" s="9"/>
      <c r="R300" s="136"/>
      <c r="S300" s="517" t="s">
        <v>1408</v>
      </c>
      <c r="T300" s="518"/>
      <c r="U300" s="3"/>
    </row>
    <row r="301" spans="2:21" s="81" customFormat="1" ht="24.95" customHeight="1" x14ac:dyDescent="0.25">
      <c r="B301" s="82" t="s">
        <v>280</v>
      </c>
      <c r="C301" s="82" t="s">
        <v>54</v>
      </c>
      <c r="D301" s="2" t="s">
        <v>135</v>
      </c>
      <c r="E301" s="82"/>
      <c r="F301" s="78" t="s">
        <v>39</v>
      </c>
      <c r="G301" s="78" t="s">
        <v>162</v>
      </c>
      <c r="H301" s="78"/>
      <c r="I301" s="12">
        <v>44669</v>
      </c>
      <c r="J301" s="2" t="str">
        <f t="shared" si="732"/>
        <v>JN-33/2022</v>
      </c>
      <c r="K301" s="25">
        <f>I301+365</f>
        <v>45034</v>
      </c>
      <c r="L301" s="4">
        <v>99000</v>
      </c>
      <c r="M301" s="4">
        <f t="shared" si="728"/>
        <v>24750</v>
      </c>
      <c r="N301" s="4">
        <f t="shared" ref="N301" si="734">L301+M301</f>
        <v>123750</v>
      </c>
      <c r="O301" s="2" t="s">
        <v>208</v>
      </c>
      <c r="P301" s="22"/>
      <c r="Q301" s="9"/>
      <c r="R301" s="78"/>
      <c r="S301" s="517" t="s">
        <v>1409</v>
      </c>
      <c r="T301" s="518"/>
      <c r="U301" s="3"/>
    </row>
    <row r="302" spans="2:21" s="81" customFormat="1" ht="24.95" customHeight="1" x14ac:dyDescent="0.25">
      <c r="B302" s="509" t="s">
        <v>281</v>
      </c>
      <c r="C302" s="82" t="s">
        <v>282</v>
      </c>
      <c r="D302" s="2" t="s">
        <v>90</v>
      </c>
      <c r="E302" s="82"/>
      <c r="F302" s="78" t="s">
        <v>39</v>
      </c>
      <c r="G302" s="146" t="s">
        <v>51</v>
      </c>
      <c r="H302" s="146"/>
      <c r="I302" s="12">
        <v>44600</v>
      </c>
      <c r="J302" s="2" t="str">
        <f t="shared" si="732"/>
        <v>JN-34/2022</v>
      </c>
      <c r="K302" s="16">
        <f>I302+365</f>
        <v>44965</v>
      </c>
      <c r="L302" s="4">
        <v>134400</v>
      </c>
      <c r="M302" s="4">
        <f t="shared" si="728"/>
        <v>33600</v>
      </c>
      <c r="N302" s="4">
        <f t="shared" ref="N302" si="735">L302+M302</f>
        <v>168000</v>
      </c>
      <c r="O302" s="2" t="s">
        <v>57</v>
      </c>
      <c r="P302" s="17"/>
      <c r="Q302" s="9"/>
      <c r="R302" s="146" t="s">
        <v>40</v>
      </c>
      <c r="S302" s="517"/>
      <c r="T302" s="518"/>
      <c r="U302" s="3"/>
    </row>
    <row r="303" spans="2:21" s="81" customFormat="1" ht="24.95" customHeight="1" x14ac:dyDescent="0.25">
      <c r="B303" s="82" t="s">
        <v>283</v>
      </c>
      <c r="C303" s="82" t="s">
        <v>284</v>
      </c>
      <c r="D303" s="2" t="s">
        <v>344</v>
      </c>
      <c r="E303" s="82"/>
      <c r="F303" s="78" t="s">
        <v>39</v>
      </c>
      <c r="G303" s="98" t="s">
        <v>450</v>
      </c>
      <c r="H303" s="98"/>
      <c r="I303" s="12">
        <v>44595</v>
      </c>
      <c r="J303" s="2" t="str">
        <f t="shared" si="732"/>
        <v>JN-35/2022</v>
      </c>
      <c r="K303" s="25">
        <v>44599</v>
      </c>
      <c r="L303" s="4">
        <v>36347.599999999999</v>
      </c>
      <c r="M303" s="4">
        <f t="shared" si="728"/>
        <v>9086.9</v>
      </c>
      <c r="N303" s="4">
        <f t="shared" ref="N303" si="736">L303+M303</f>
        <v>45434.5</v>
      </c>
      <c r="O303" s="2" t="s">
        <v>208</v>
      </c>
      <c r="P303" s="22">
        <f>K303</f>
        <v>44599</v>
      </c>
      <c r="Q303" s="9">
        <f>N303</f>
        <v>45434.5</v>
      </c>
      <c r="R303" s="78"/>
      <c r="S303" s="79"/>
      <c r="T303" s="80"/>
      <c r="U303" s="3"/>
    </row>
    <row r="304" spans="2:21" s="81" customFormat="1" ht="24.95" customHeight="1" x14ac:dyDescent="0.25">
      <c r="B304" s="78" t="s">
        <v>285</v>
      </c>
      <c r="C304" s="78" t="s">
        <v>286</v>
      </c>
      <c r="D304" s="2" t="s">
        <v>445</v>
      </c>
      <c r="E304" s="78"/>
      <c r="F304" s="78" t="s">
        <v>39</v>
      </c>
      <c r="G304" s="78" t="s">
        <v>210</v>
      </c>
      <c r="H304" s="78"/>
      <c r="I304" s="12">
        <v>44610</v>
      </c>
      <c r="J304" s="2" t="str">
        <f t="shared" si="732"/>
        <v>JN-36/2022</v>
      </c>
      <c r="K304" s="25">
        <v>44974</v>
      </c>
      <c r="L304" s="4">
        <v>41927</v>
      </c>
      <c r="M304" s="4">
        <f t="shared" si="728"/>
        <v>10481.75</v>
      </c>
      <c r="N304" s="4">
        <f t="shared" ref="N304" si="737">L304+M304</f>
        <v>52408.75</v>
      </c>
      <c r="O304" s="2" t="s">
        <v>208</v>
      </c>
      <c r="P304" s="22"/>
      <c r="Q304" s="9"/>
      <c r="R304" s="78"/>
      <c r="S304" s="517" t="s">
        <v>1459</v>
      </c>
      <c r="T304" s="518"/>
      <c r="U304" s="3"/>
    </row>
    <row r="305" spans="2:21" s="81" customFormat="1" ht="24.95" customHeight="1" x14ac:dyDescent="0.25">
      <c r="B305" s="78" t="s">
        <v>287</v>
      </c>
      <c r="C305" s="78" t="s">
        <v>288</v>
      </c>
      <c r="D305" s="2" t="s">
        <v>194</v>
      </c>
      <c r="E305" s="78"/>
      <c r="F305" s="78" t="s">
        <v>39</v>
      </c>
      <c r="G305" s="78" t="s">
        <v>195</v>
      </c>
      <c r="H305" s="78"/>
      <c r="I305" s="12">
        <v>44679</v>
      </c>
      <c r="J305" s="2" t="str">
        <f t="shared" si="732"/>
        <v>JN-37/2022</v>
      </c>
      <c r="K305" s="25">
        <v>45412</v>
      </c>
      <c r="L305" s="4">
        <v>30000</v>
      </c>
      <c r="M305" s="4">
        <f t="shared" si="728"/>
        <v>7500</v>
      </c>
      <c r="N305" s="4">
        <f t="shared" ref="N305" si="738">L305+M305</f>
        <v>37500</v>
      </c>
      <c r="O305" s="2" t="s">
        <v>208</v>
      </c>
      <c r="P305" s="22"/>
      <c r="Q305" s="9"/>
      <c r="R305" s="78"/>
      <c r="S305" s="517" t="s">
        <v>1460</v>
      </c>
      <c r="T305" s="518"/>
      <c r="U305" s="3"/>
    </row>
    <row r="306" spans="2:21" s="81" customFormat="1" ht="24.95" customHeight="1" x14ac:dyDescent="0.25">
      <c r="B306" s="78" t="s">
        <v>289</v>
      </c>
      <c r="C306" s="78" t="s">
        <v>218</v>
      </c>
      <c r="D306" s="2" t="s">
        <v>219</v>
      </c>
      <c r="E306" s="78"/>
      <c r="F306" s="78" t="s">
        <v>39</v>
      </c>
      <c r="G306" s="137" t="s">
        <v>221</v>
      </c>
      <c r="H306" s="137"/>
      <c r="I306" s="12">
        <v>44651</v>
      </c>
      <c r="J306" s="2" t="str">
        <f t="shared" si="732"/>
        <v>JN-38/2022</v>
      </c>
      <c r="K306" s="25">
        <f>I306+365</f>
        <v>45016</v>
      </c>
      <c r="L306" s="4">
        <v>197983.8</v>
      </c>
      <c r="M306" s="4">
        <f t="shared" si="728"/>
        <v>49495.95</v>
      </c>
      <c r="N306" s="4">
        <f t="shared" ref="N306" si="739">L306+M306</f>
        <v>247479.75</v>
      </c>
      <c r="O306" s="2" t="s">
        <v>208</v>
      </c>
      <c r="P306" s="22"/>
      <c r="Q306" s="9"/>
      <c r="R306" s="137"/>
      <c r="S306" s="517" t="s">
        <v>1252</v>
      </c>
      <c r="T306" s="518"/>
      <c r="U306" s="3"/>
    </row>
    <row r="307" spans="2:21" s="81" customFormat="1" ht="24.95" customHeight="1" x14ac:dyDescent="0.25">
      <c r="B307" s="509" t="s">
        <v>290</v>
      </c>
      <c r="C307" s="78" t="s">
        <v>44</v>
      </c>
      <c r="D307" s="2" t="s">
        <v>345</v>
      </c>
      <c r="E307" s="78"/>
      <c r="F307" s="78" t="s">
        <v>39</v>
      </c>
      <c r="G307" s="78"/>
      <c r="H307" s="78"/>
      <c r="I307" s="12"/>
      <c r="J307" s="2"/>
      <c r="K307" s="25"/>
      <c r="L307" s="4"/>
      <c r="M307" s="4"/>
      <c r="N307" s="4"/>
      <c r="O307" s="2"/>
      <c r="P307" s="22"/>
      <c r="Q307" s="9"/>
      <c r="R307" s="78"/>
      <c r="S307" s="79"/>
      <c r="T307" s="80"/>
      <c r="U307" s="3"/>
    </row>
    <row r="308" spans="2:21" s="81" customFormat="1" ht="40.5" customHeight="1" x14ac:dyDescent="0.25">
      <c r="B308" s="78" t="s">
        <v>291</v>
      </c>
      <c r="C308" s="78" t="s">
        <v>48</v>
      </c>
      <c r="D308" s="2" t="s">
        <v>127</v>
      </c>
      <c r="E308" s="78"/>
      <c r="F308" s="78" t="s">
        <v>39</v>
      </c>
      <c r="G308" s="252" t="s">
        <v>205</v>
      </c>
      <c r="H308" s="252"/>
      <c r="I308" s="12">
        <v>44747</v>
      </c>
      <c r="J308" s="2" t="str">
        <f>B308</f>
        <v>JN-40/2022</v>
      </c>
      <c r="K308" s="25">
        <v>45138</v>
      </c>
      <c r="L308" s="4">
        <v>80000</v>
      </c>
      <c r="M308" s="4">
        <f t="shared" ref="M308" si="740">L308*25/100</f>
        <v>20000</v>
      </c>
      <c r="N308" s="4">
        <f t="shared" ref="N308" si="741">L308+M308</f>
        <v>100000</v>
      </c>
      <c r="O308" s="2" t="s">
        <v>208</v>
      </c>
      <c r="P308" s="22"/>
      <c r="Q308" s="9"/>
      <c r="R308" s="252"/>
      <c r="S308" s="517" t="s">
        <v>1464</v>
      </c>
      <c r="T308" s="518"/>
      <c r="U308" s="3"/>
    </row>
    <row r="309" spans="2:21" s="81" customFormat="1" ht="24.95" customHeight="1" x14ac:dyDescent="0.25">
      <c r="B309" s="78" t="s">
        <v>768</v>
      </c>
      <c r="C309" s="78" t="s">
        <v>120</v>
      </c>
      <c r="D309" s="2" t="s">
        <v>121</v>
      </c>
      <c r="E309" s="78"/>
      <c r="F309" s="78" t="s">
        <v>39</v>
      </c>
      <c r="G309" s="78" t="s">
        <v>204</v>
      </c>
      <c r="H309" s="78"/>
      <c r="I309" s="12">
        <v>44767</v>
      </c>
      <c r="J309" s="2" t="str">
        <f>B309</f>
        <v>JN-41/2022 Grupa 1</v>
      </c>
      <c r="K309" s="25">
        <v>44926</v>
      </c>
      <c r="L309" s="4">
        <v>60000</v>
      </c>
      <c r="M309" s="4">
        <v>0</v>
      </c>
      <c r="N309" s="4">
        <f t="shared" ref="N309" si="742">L309+M309</f>
        <v>60000</v>
      </c>
      <c r="O309" s="2" t="s">
        <v>208</v>
      </c>
      <c r="P309" s="22">
        <f>K309</f>
        <v>44926</v>
      </c>
      <c r="Q309" s="9">
        <v>54998.84</v>
      </c>
      <c r="R309" s="267"/>
      <c r="S309" s="517"/>
      <c r="T309" s="518"/>
      <c r="U309" s="3"/>
    </row>
    <row r="310" spans="2:21" s="268" customFormat="1" ht="24.95" customHeight="1" x14ac:dyDescent="0.25">
      <c r="B310" s="267" t="s">
        <v>769</v>
      </c>
      <c r="C310" s="267" t="s">
        <v>120</v>
      </c>
      <c r="D310" s="2" t="s">
        <v>121</v>
      </c>
      <c r="E310" s="267"/>
      <c r="F310" s="267" t="s">
        <v>39</v>
      </c>
      <c r="G310" s="267" t="s">
        <v>770</v>
      </c>
      <c r="H310" s="267"/>
      <c r="I310" s="12">
        <v>44759</v>
      </c>
      <c r="J310" s="2" t="str">
        <f>B310</f>
        <v>JN-41/2022 Grupa 2</v>
      </c>
      <c r="K310" s="25">
        <f>I310+365</f>
        <v>45124</v>
      </c>
      <c r="L310" s="4">
        <v>16600</v>
      </c>
      <c r="M310" s="4">
        <v>0</v>
      </c>
      <c r="N310" s="4">
        <f t="shared" ref="N310" si="743">L310+M310</f>
        <v>16600</v>
      </c>
      <c r="O310" s="2" t="s">
        <v>208</v>
      </c>
      <c r="P310" s="22"/>
      <c r="Q310" s="9"/>
      <c r="R310" s="267"/>
      <c r="S310" s="517" t="s">
        <v>1493</v>
      </c>
      <c r="T310" s="518"/>
      <c r="U310" s="3"/>
    </row>
    <row r="311" spans="2:21" s="81" customFormat="1" ht="24.95" customHeight="1" x14ac:dyDescent="0.25">
      <c r="B311" s="78" t="s">
        <v>292</v>
      </c>
      <c r="C311" s="78" t="s">
        <v>49</v>
      </c>
      <c r="D311" s="2" t="s">
        <v>129</v>
      </c>
      <c r="E311" s="78"/>
      <c r="F311" s="78" t="s">
        <v>39</v>
      </c>
      <c r="G311" s="78" t="s">
        <v>582</v>
      </c>
      <c r="H311" s="78"/>
      <c r="I311" s="12">
        <v>44764</v>
      </c>
      <c r="J311" s="2" t="str">
        <f>B311</f>
        <v>JN-42/2022</v>
      </c>
      <c r="K311" s="25">
        <f>I311+365</f>
        <v>45129</v>
      </c>
      <c r="L311" s="4">
        <v>74080</v>
      </c>
      <c r="M311" s="4">
        <f>L311*25/100</f>
        <v>18520</v>
      </c>
      <c r="N311" s="4">
        <f t="shared" ref="N311" si="744">L311+M311</f>
        <v>92600</v>
      </c>
      <c r="O311" s="2" t="s">
        <v>208</v>
      </c>
      <c r="P311" s="22"/>
      <c r="Q311" s="9"/>
      <c r="R311" s="269"/>
      <c r="S311" s="517" t="s">
        <v>1494</v>
      </c>
      <c r="T311" s="518"/>
      <c r="U311" s="3"/>
    </row>
    <row r="312" spans="2:21" s="81" customFormat="1" ht="24.95" customHeight="1" x14ac:dyDescent="0.25">
      <c r="B312" s="78" t="s">
        <v>293</v>
      </c>
      <c r="C312" s="78" t="s">
        <v>74</v>
      </c>
      <c r="D312" s="2" t="s">
        <v>75</v>
      </c>
      <c r="E312" s="78"/>
      <c r="F312" s="78" t="s">
        <v>39</v>
      </c>
      <c r="G312" s="78"/>
      <c r="H312" s="78"/>
      <c r="I312" s="12"/>
      <c r="J312" s="2"/>
      <c r="K312" s="25"/>
      <c r="L312" s="4"/>
      <c r="M312" s="4"/>
      <c r="N312" s="4"/>
      <c r="O312" s="2"/>
      <c r="P312" s="22"/>
      <c r="Q312" s="9"/>
      <c r="R312" s="78"/>
      <c r="S312" s="517" t="s">
        <v>1251</v>
      </c>
      <c r="T312" s="518"/>
      <c r="U312" s="3"/>
    </row>
    <row r="313" spans="2:21" s="81" customFormat="1" ht="24.95" customHeight="1" x14ac:dyDescent="0.25">
      <c r="B313" s="78" t="s">
        <v>294</v>
      </c>
      <c r="C313" s="78" t="s">
        <v>46</v>
      </c>
      <c r="D313" s="2" t="s">
        <v>346</v>
      </c>
      <c r="E313" s="78"/>
      <c r="F313" s="78" t="s">
        <v>39</v>
      </c>
      <c r="G313" s="267" t="s">
        <v>209</v>
      </c>
      <c r="H313" s="267"/>
      <c r="I313" s="12">
        <v>44767</v>
      </c>
      <c r="J313" s="2" t="str">
        <f>B313</f>
        <v>JN-44/2022</v>
      </c>
      <c r="K313" s="25">
        <v>45138</v>
      </c>
      <c r="L313" s="4">
        <v>187005</v>
      </c>
      <c r="M313" s="4">
        <f>L313*25/100</f>
        <v>46751.25</v>
      </c>
      <c r="N313" s="4">
        <f>L313+M313</f>
        <v>233756.25</v>
      </c>
      <c r="O313" s="2" t="s">
        <v>208</v>
      </c>
      <c r="P313" s="22"/>
      <c r="Q313" s="9"/>
      <c r="R313" s="267"/>
      <c r="S313" s="517" t="s">
        <v>1462</v>
      </c>
      <c r="T313" s="518"/>
      <c r="U313" s="3"/>
    </row>
    <row r="314" spans="2:21" s="81" customFormat="1" ht="24.95" customHeight="1" x14ac:dyDescent="0.25">
      <c r="B314" s="78" t="s">
        <v>295</v>
      </c>
      <c r="C314" s="78" t="s">
        <v>47</v>
      </c>
      <c r="D314" s="2" t="s">
        <v>347</v>
      </c>
      <c r="E314" s="78"/>
      <c r="F314" s="78" t="s">
        <v>39</v>
      </c>
      <c r="G314" s="267" t="s">
        <v>209</v>
      </c>
      <c r="H314" s="267"/>
      <c r="I314" s="12">
        <v>44767</v>
      </c>
      <c r="J314" s="2" t="str">
        <f>B314</f>
        <v>JN-45/2022</v>
      </c>
      <c r="K314" s="25">
        <f>I314+365</f>
        <v>45132</v>
      </c>
      <c r="L314" s="4">
        <v>168171</v>
      </c>
      <c r="M314" s="4">
        <f>L314*25/100</f>
        <v>42042.75</v>
      </c>
      <c r="N314" s="4">
        <f>L314+M314</f>
        <v>210213.75</v>
      </c>
      <c r="O314" s="2" t="s">
        <v>208</v>
      </c>
      <c r="P314" s="22"/>
      <c r="Q314" s="9"/>
      <c r="R314" s="78"/>
      <c r="S314" s="517" t="s">
        <v>1463</v>
      </c>
      <c r="T314" s="518"/>
      <c r="U314" s="3"/>
    </row>
    <row r="315" spans="2:21" s="81" customFormat="1" ht="24.95" customHeight="1" x14ac:dyDescent="0.25">
      <c r="B315" s="78" t="s">
        <v>296</v>
      </c>
      <c r="C315" s="78" t="s">
        <v>50</v>
      </c>
      <c r="D315" s="2" t="s">
        <v>131</v>
      </c>
      <c r="E315" s="78"/>
      <c r="F315" s="78" t="s">
        <v>39</v>
      </c>
      <c r="G315" s="508" t="s">
        <v>220</v>
      </c>
      <c r="H315" s="508"/>
      <c r="I315" s="12">
        <v>44832</v>
      </c>
      <c r="J315" s="2" t="str">
        <f t="shared" ref="J315" si="745">B315</f>
        <v>JN-46/2022</v>
      </c>
      <c r="K315" s="16">
        <v>45196</v>
      </c>
      <c r="L315" s="4">
        <v>149734.70000000001</v>
      </c>
      <c r="M315" s="4">
        <v>19462.72</v>
      </c>
      <c r="N315" s="4">
        <v>169199.42</v>
      </c>
      <c r="O315" s="2" t="s">
        <v>208</v>
      </c>
      <c r="P315" s="17"/>
      <c r="Q315" s="9"/>
      <c r="R315" s="78"/>
      <c r="S315" s="517" t="s">
        <v>1465</v>
      </c>
      <c r="T315" s="518"/>
      <c r="U315" s="3"/>
    </row>
    <row r="316" spans="2:21" s="81" customFormat="1" ht="24.95" customHeight="1" x14ac:dyDescent="0.25">
      <c r="B316" s="78" t="s">
        <v>297</v>
      </c>
      <c r="C316" s="78" t="s">
        <v>142</v>
      </c>
      <c r="D316" s="2" t="s">
        <v>348</v>
      </c>
      <c r="E316" s="78"/>
      <c r="F316" s="78" t="s">
        <v>39</v>
      </c>
      <c r="G316" s="283" t="s">
        <v>210</v>
      </c>
      <c r="H316" s="283"/>
      <c r="I316" s="12">
        <v>44829</v>
      </c>
      <c r="J316" s="2" t="str">
        <f t="shared" ref="J316:J322" si="746">B316</f>
        <v>JN-47/2022</v>
      </c>
      <c r="K316" s="25">
        <f>I316+365</f>
        <v>45194</v>
      </c>
      <c r="L316" s="4">
        <v>65478</v>
      </c>
      <c r="M316" s="4">
        <f>L316*25/100</f>
        <v>16369.5</v>
      </c>
      <c r="N316" s="4">
        <f t="shared" ref="N316:N322" si="747">L316+M316</f>
        <v>81847.5</v>
      </c>
      <c r="O316" s="2" t="s">
        <v>208</v>
      </c>
      <c r="P316" s="22"/>
      <c r="Q316" s="9"/>
      <c r="R316" s="283"/>
      <c r="S316" s="517" t="s">
        <v>1461</v>
      </c>
      <c r="T316" s="518"/>
      <c r="U316" s="3"/>
    </row>
    <row r="317" spans="2:21" s="81" customFormat="1" ht="24.95" customHeight="1" x14ac:dyDescent="0.25">
      <c r="B317" s="78" t="s">
        <v>298</v>
      </c>
      <c r="C317" s="78" t="s">
        <v>145</v>
      </c>
      <c r="D317" s="2" t="s">
        <v>349</v>
      </c>
      <c r="E317" s="78"/>
      <c r="F317" s="78" t="s">
        <v>39</v>
      </c>
      <c r="G317" s="508" t="s">
        <v>210</v>
      </c>
      <c r="H317" s="508"/>
      <c r="I317" s="12">
        <v>44856</v>
      </c>
      <c r="J317" s="2" t="str">
        <f t="shared" si="746"/>
        <v>JN-48/2022</v>
      </c>
      <c r="K317" s="25">
        <f>I317+364</f>
        <v>45220</v>
      </c>
      <c r="L317" s="4">
        <v>46300</v>
      </c>
      <c r="M317" s="4">
        <f>L317*13/100</f>
        <v>6019</v>
      </c>
      <c r="N317" s="4">
        <f t="shared" si="747"/>
        <v>52319</v>
      </c>
      <c r="O317" s="2" t="s">
        <v>208</v>
      </c>
      <c r="P317" s="22"/>
      <c r="Q317" s="9"/>
      <c r="R317" s="508"/>
      <c r="S317" s="517" t="s">
        <v>1461</v>
      </c>
      <c r="T317" s="518"/>
      <c r="U317" s="3"/>
    </row>
    <row r="318" spans="2:21" s="81" customFormat="1" ht="24.95" customHeight="1" x14ac:dyDescent="0.25">
      <c r="B318" s="509" t="s">
        <v>299</v>
      </c>
      <c r="C318" s="78" t="s">
        <v>941</v>
      </c>
      <c r="D318" s="2" t="s">
        <v>942</v>
      </c>
      <c r="E318" s="78"/>
      <c r="F318" s="78" t="s">
        <v>39</v>
      </c>
      <c r="G318" s="78" t="s">
        <v>940</v>
      </c>
      <c r="H318" s="78"/>
      <c r="I318" s="12">
        <v>44621</v>
      </c>
      <c r="J318" s="2" t="str">
        <f t="shared" si="746"/>
        <v>JN-49/2022</v>
      </c>
      <c r="K318" s="25">
        <f>I318+549</f>
        <v>45170</v>
      </c>
      <c r="L318" s="4">
        <v>165000</v>
      </c>
      <c r="M318" s="4">
        <f>L318*25/100</f>
        <v>41250</v>
      </c>
      <c r="N318" s="4">
        <f t="shared" si="747"/>
        <v>206250</v>
      </c>
      <c r="O318" s="2" t="s">
        <v>208</v>
      </c>
      <c r="P318" s="22"/>
      <c r="Q318" s="9"/>
      <c r="R318" s="78"/>
      <c r="S318" s="517"/>
      <c r="T318" s="518"/>
      <c r="U318" s="3"/>
    </row>
    <row r="319" spans="2:21" s="81" customFormat="1" ht="24.95" customHeight="1" x14ac:dyDescent="0.25">
      <c r="B319" s="82" t="s">
        <v>600</v>
      </c>
      <c r="C319" s="18" t="s">
        <v>300</v>
      </c>
      <c r="D319" s="83" t="s">
        <v>350</v>
      </c>
      <c r="E319" s="78"/>
      <c r="F319" s="78" t="s">
        <v>39</v>
      </c>
      <c r="G319" s="78" t="s">
        <v>601</v>
      </c>
      <c r="H319" s="78"/>
      <c r="I319" s="12">
        <v>44677</v>
      </c>
      <c r="J319" s="2" t="str">
        <f t="shared" si="746"/>
        <v>JN-50/2022 grupa 1</v>
      </c>
      <c r="K319" s="25">
        <f>I319+30</f>
        <v>44707</v>
      </c>
      <c r="L319" s="4">
        <v>6200</v>
      </c>
      <c r="M319" s="4">
        <v>0</v>
      </c>
      <c r="N319" s="4">
        <f t="shared" si="747"/>
        <v>6200</v>
      </c>
      <c r="O319" s="2" t="s">
        <v>208</v>
      </c>
      <c r="P319" s="22">
        <v>44691</v>
      </c>
      <c r="Q319" s="9">
        <f>N319</f>
        <v>6200</v>
      </c>
      <c r="R319" s="78"/>
      <c r="S319" s="79"/>
      <c r="T319" s="80"/>
      <c r="U319" s="3"/>
    </row>
    <row r="320" spans="2:21" s="199" customFormat="1" ht="24.95" customHeight="1" x14ac:dyDescent="0.25">
      <c r="B320" s="198" t="s">
        <v>635</v>
      </c>
      <c r="C320" s="18" t="s">
        <v>300</v>
      </c>
      <c r="D320" s="83" t="s">
        <v>350</v>
      </c>
      <c r="E320" s="198"/>
      <c r="F320" s="198" t="s">
        <v>39</v>
      </c>
      <c r="G320" s="198" t="s">
        <v>601</v>
      </c>
      <c r="H320" s="198"/>
      <c r="I320" s="12">
        <v>44701</v>
      </c>
      <c r="J320" s="2" t="str">
        <f t="shared" si="746"/>
        <v>JN-50/2022 grupa 2</v>
      </c>
      <c r="K320" s="25">
        <f>I320+30</f>
        <v>44731</v>
      </c>
      <c r="L320" s="4">
        <v>2200</v>
      </c>
      <c r="M320" s="4">
        <v>0</v>
      </c>
      <c r="N320" s="4">
        <f t="shared" si="747"/>
        <v>2200</v>
      </c>
      <c r="O320" s="2" t="s">
        <v>208</v>
      </c>
      <c r="P320" s="22">
        <v>44718</v>
      </c>
      <c r="Q320" s="9">
        <f>L320</f>
        <v>2200</v>
      </c>
      <c r="R320" s="198"/>
      <c r="S320" s="196"/>
      <c r="T320" s="197"/>
      <c r="U320" s="3"/>
    </row>
    <row r="321" spans="2:21" s="355" customFormat="1" ht="24.95" customHeight="1" x14ac:dyDescent="0.25">
      <c r="B321" s="354" t="s">
        <v>943</v>
      </c>
      <c r="C321" s="18" t="s">
        <v>300</v>
      </c>
      <c r="D321" s="83" t="s">
        <v>350</v>
      </c>
      <c r="E321" s="354"/>
      <c r="F321" s="354" t="s">
        <v>39</v>
      </c>
      <c r="G321" s="354" t="s">
        <v>939</v>
      </c>
      <c r="H321" s="354"/>
      <c r="I321" s="12">
        <v>44897</v>
      </c>
      <c r="J321" s="2" t="str">
        <f t="shared" si="746"/>
        <v>JN-50/2022 grupa 3</v>
      </c>
      <c r="K321" s="25">
        <f>I321+90</f>
        <v>44987</v>
      </c>
      <c r="L321" s="4">
        <v>54120</v>
      </c>
      <c r="M321" s="4">
        <f>L321*25/100</f>
        <v>13530</v>
      </c>
      <c r="N321" s="4">
        <f t="shared" si="747"/>
        <v>67650</v>
      </c>
      <c r="O321" s="2" t="s">
        <v>208</v>
      </c>
      <c r="P321" s="22"/>
      <c r="Q321" s="9"/>
      <c r="R321" s="354"/>
      <c r="S321" s="517" t="s">
        <v>516</v>
      </c>
      <c r="T321" s="518"/>
      <c r="U321" s="3"/>
    </row>
    <row r="322" spans="2:21" s="385" customFormat="1" ht="33" customHeight="1" x14ac:dyDescent="0.25">
      <c r="B322" s="384" t="s">
        <v>1022</v>
      </c>
      <c r="C322" s="18" t="s">
        <v>300</v>
      </c>
      <c r="D322" s="83" t="s">
        <v>350</v>
      </c>
      <c r="E322" s="384"/>
      <c r="F322" s="384" t="s">
        <v>39</v>
      </c>
      <c r="G322" s="384" t="s">
        <v>429</v>
      </c>
      <c r="H322" s="384"/>
      <c r="I322" s="12">
        <v>44910</v>
      </c>
      <c r="J322" s="2" t="str">
        <f t="shared" si="746"/>
        <v>JN-50/2022 grupa 4</v>
      </c>
      <c r="K322" s="25">
        <f>I322+90</f>
        <v>45000</v>
      </c>
      <c r="L322" s="4">
        <v>1500</v>
      </c>
      <c r="M322" s="4">
        <f>L322*25/100</f>
        <v>375</v>
      </c>
      <c r="N322" s="4">
        <f t="shared" si="747"/>
        <v>1875</v>
      </c>
      <c r="O322" s="2" t="s">
        <v>208</v>
      </c>
      <c r="P322" s="22">
        <v>44918</v>
      </c>
      <c r="Q322" s="9">
        <f>N322</f>
        <v>1875</v>
      </c>
      <c r="R322" s="384"/>
      <c r="S322" s="517"/>
      <c r="T322" s="518"/>
      <c r="U322" s="3"/>
    </row>
    <row r="323" spans="2:21" s="81" customFormat="1" ht="24.95" customHeight="1" x14ac:dyDescent="0.25">
      <c r="B323" s="509" t="s">
        <v>301</v>
      </c>
      <c r="C323" s="82" t="s">
        <v>1000</v>
      </c>
      <c r="D323" s="2" t="s">
        <v>62</v>
      </c>
      <c r="E323" s="78"/>
      <c r="F323" s="78" t="s">
        <v>39</v>
      </c>
      <c r="G323" s="78"/>
      <c r="H323" s="78"/>
      <c r="I323" s="12"/>
      <c r="J323" s="2"/>
      <c r="K323" s="25"/>
      <c r="L323" s="4"/>
      <c r="M323" s="4"/>
      <c r="N323" s="4"/>
      <c r="O323" s="2"/>
      <c r="P323" s="22"/>
      <c r="Q323" s="9"/>
      <c r="R323" s="78"/>
      <c r="S323" s="79"/>
      <c r="T323" s="80"/>
      <c r="U323" s="3"/>
    </row>
    <row r="324" spans="2:21" s="81" customFormat="1" ht="33.75" customHeight="1" x14ac:dyDescent="0.25">
      <c r="B324" s="82" t="s">
        <v>820</v>
      </c>
      <c r="C324" s="82" t="s">
        <v>80</v>
      </c>
      <c r="D324" s="2" t="s">
        <v>81</v>
      </c>
      <c r="E324" s="78"/>
      <c r="F324" s="78" t="s">
        <v>39</v>
      </c>
      <c r="G324" s="78" t="s">
        <v>429</v>
      </c>
      <c r="H324" s="78"/>
      <c r="I324" s="12">
        <v>44769</v>
      </c>
      <c r="J324" s="2" t="str">
        <f t="shared" ref="J324:J329" si="748">B324</f>
        <v>JN-52/2022 grupa 1</v>
      </c>
      <c r="K324" s="25">
        <f>I324+60</f>
        <v>44829</v>
      </c>
      <c r="L324" s="4">
        <v>5410</v>
      </c>
      <c r="M324" s="4">
        <f>L324*25/100</f>
        <v>1352.5</v>
      </c>
      <c r="N324" s="4">
        <f t="shared" ref="N324" si="749">L324+M324</f>
        <v>6762.5</v>
      </c>
      <c r="O324" s="2" t="s">
        <v>208</v>
      </c>
      <c r="P324" s="22">
        <v>44810</v>
      </c>
      <c r="Q324" s="9">
        <f t="shared" ref="Q324:Q329" si="750">N324</f>
        <v>6762.5</v>
      </c>
      <c r="R324" s="78"/>
      <c r="S324" s="79"/>
      <c r="T324" s="80"/>
      <c r="U324" s="3"/>
    </row>
    <row r="325" spans="2:21" s="291" customFormat="1" ht="37.5" customHeight="1" x14ac:dyDescent="0.25">
      <c r="B325" s="290" t="s">
        <v>821</v>
      </c>
      <c r="C325" s="290" t="s">
        <v>80</v>
      </c>
      <c r="D325" s="2" t="s">
        <v>81</v>
      </c>
      <c r="E325" s="290"/>
      <c r="F325" s="290" t="s">
        <v>39</v>
      </c>
      <c r="G325" s="292" t="s">
        <v>429</v>
      </c>
      <c r="H325" s="292"/>
      <c r="I325" s="12">
        <v>44769</v>
      </c>
      <c r="J325" s="2" t="str">
        <f t="shared" si="748"/>
        <v>JN-52/2022 grupa 2</v>
      </c>
      <c r="K325" s="25">
        <f>I325+60</f>
        <v>44829</v>
      </c>
      <c r="L325" s="4">
        <v>18075</v>
      </c>
      <c r="M325" s="4">
        <f>L325*25/100</f>
        <v>4518.75</v>
      </c>
      <c r="N325" s="4">
        <f t="shared" ref="N325" si="751">L325+M325</f>
        <v>22593.75</v>
      </c>
      <c r="O325" s="2" t="s">
        <v>208</v>
      </c>
      <c r="P325" s="22">
        <v>44810</v>
      </c>
      <c r="Q325" s="9">
        <f t="shared" si="750"/>
        <v>22593.75</v>
      </c>
      <c r="R325" s="290"/>
      <c r="S325" s="288"/>
      <c r="T325" s="289"/>
      <c r="U325" s="3"/>
    </row>
    <row r="326" spans="2:21" s="291" customFormat="1" ht="24.95" customHeight="1" x14ac:dyDescent="0.25">
      <c r="B326" s="290" t="s">
        <v>822</v>
      </c>
      <c r="C326" s="290" t="s">
        <v>80</v>
      </c>
      <c r="D326" s="2" t="s">
        <v>81</v>
      </c>
      <c r="E326" s="290"/>
      <c r="F326" s="290" t="s">
        <v>39</v>
      </c>
      <c r="G326" s="290" t="s">
        <v>823</v>
      </c>
      <c r="H326" s="290"/>
      <c r="I326" s="12">
        <v>44809</v>
      </c>
      <c r="J326" s="2" t="str">
        <f t="shared" si="748"/>
        <v>JN-52/2022 grupa 3</v>
      </c>
      <c r="K326" s="25">
        <f>I326+60</f>
        <v>44869</v>
      </c>
      <c r="L326" s="4">
        <v>6300</v>
      </c>
      <c r="M326" s="4">
        <f>L326*25/100</f>
        <v>1575</v>
      </c>
      <c r="N326" s="4">
        <f t="shared" ref="N326" si="752">L326+M326</f>
        <v>7875</v>
      </c>
      <c r="O326" s="2" t="s">
        <v>208</v>
      </c>
      <c r="P326" s="22">
        <v>44817</v>
      </c>
      <c r="Q326" s="9">
        <f t="shared" si="750"/>
        <v>7875</v>
      </c>
      <c r="R326" s="290"/>
      <c r="S326" s="288"/>
      <c r="T326" s="289"/>
      <c r="U326" s="3"/>
    </row>
    <row r="327" spans="2:21" s="359" customFormat="1" ht="24.95" customHeight="1" x14ac:dyDescent="0.25">
      <c r="B327" s="358" t="s">
        <v>944</v>
      </c>
      <c r="C327" s="358" t="s">
        <v>80</v>
      </c>
      <c r="D327" s="2" t="s">
        <v>81</v>
      </c>
      <c r="E327" s="358"/>
      <c r="F327" s="358" t="s">
        <v>39</v>
      </c>
      <c r="G327" s="358" t="s">
        <v>823</v>
      </c>
      <c r="H327" s="358"/>
      <c r="I327" s="12">
        <v>44888</v>
      </c>
      <c r="J327" s="2" t="str">
        <f t="shared" si="748"/>
        <v>JN-52/2022 grupa 4</v>
      </c>
      <c r="K327" s="25">
        <f>I327+60</f>
        <v>44948</v>
      </c>
      <c r="L327" s="4">
        <v>3750</v>
      </c>
      <c r="M327" s="4">
        <f>L327*25/100</f>
        <v>937.5</v>
      </c>
      <c r="N327" s="4">
        <f t="shared" ref="N327" si="753">L327+M327</f>
        <v>4687.5</v>
      </c>
      <c r="O327" s="2" t="s">
        <v>208</v>
      </c>
      <c r="P327" s="22">
        <v>44901</v>
      </c>
      <c r="Q327" s="9">
        <f t="shared" si="750"/>
        <v>4687.5</v>
      </c>
      <c r="R327" s="358"/>
      <c r="S327" s="356"/>
      <c r="T327" s="357"/>
      <c r="U327" s="3"/>
    </row>
    <row r="328" spans="2:21" s="359" customFormat="1" ht="24.95" customHeight="1" x14ac:dyDescent="0.25">
      <c r="B328" s="358" t="s">
        <v>945</v>
      </c>
      <c r="C328" s="358" t="s">
        <v>80</v>
      </c>
      <c r="D328" s="2" t="s">
        <v>81</v>
      </c>
      <c r="E328" s="358"/>
      <c r="F328" s="358" t="s">
        <v>39</v>
      </c>
      <c r="G328" s="358" t="s">
        <v>553</v>
      </c>
      <c r="H328" s="358"/>
      <c r="I328" s="12">
        <v>44902</v>
      </c>
      <c r="J328" s="2" t="str">
        <f t="shared" si="748"/>
        <v>JN-52/2022 grupa 5</v>
      </c>
      <c r="K328" s="25">
        <f>I328+90</f>
        <v>44992</v>
      </c>
      <c r="L328" s="4">
        <v>2200</v>
      </c>
      <c r="M328" s="4">
        <v>0</v>
      </c>
      <c r="N328" s="4">
        <f t="shared" ref="N328" si="754">L328+M328</f>
        <v>2200</v>
      </c>
      <c r="O328" s="2" t="s">
        <v>208</v>
      </c>
      <c r="P328" s="22">
        <v>44903</v>
      </c>
      <c r="Q328" s="9">
        <f t="shared" si="750"/>
        <v>2200</v>
      </c>
      <c r="R328" s="358"/>
      <c r="S328" s="356"/>
      <c r="T328" s="357"/>
      <c r="U328" s="3"/>
    </row>
    <row r="329" spans="2:21" s="385" customFormat="1" ht="38.25" customHeight="1" x14ac:dyDescent="0.25">
      <c r="B329" s="384" t="s">
        <v>1021</v>
      </c>
      <c r="C329" s="384" t="s">
        <v>80</v>
      </c>
      <c r="D329" s="2" t="s">
        <v>81</v>
      </c>
      <c r="E329" s="384"/>
      <c r="F329" s="384" t="s">
        <v>39</v>
      </c>
      <c r="G329" s="384" t="s">
        <v>429</v>
      </c>
      <c r="H329" s="384"/>
      <c r="I329" s="12">
        <v>44910</v>
      </c>
      <c r="J329" s="2" t="str">
        <f t="shared" si="748"/>
        <v>JN-52/2022 grupa 6</v>
      </c>
      <c r="K329" s="25">
        <f>I329+60</f>
        <v>44970</v>
      </c>
      <c r="L329" s="4">
        <v>4950</v>
      </c>
      <c r="M329" s="4">
        <f>L329*25/100</f>
        <v>1237.5</v>
      </c>
      <c r="N329" s="4">
        <f t="shared" ref="N329" si="755">L329+M329</f>
        <v>6187.5</v>
      </c>
      <c r="O329" s="2" t="s">
        <v>208</v>
      </c>
      <c r="P329" s="22">
        <v>44918</v>
      </c>
      <c r="Q329" s="9">
        <f t="shared" si="750"/>
        <v>6187.5</v>
      </c>
      <c r="R329" s="384"/>
      <c r="S329" s="382"/>
      <c r="T329" s="383"/>
      <c r="U329" s="3"/>
    </row>
    <row r="330" spans="2:21" s="81" customFormat="1" ht="24.95" customHeight="1" x14ac:dyDescent="0.25">
      <c r="B330" s="82" t="s">
        <v>1360</v>
      </c>
      <c r="C330" s="82" t="s">
        <v>92</v>
      </c>
      <c r="D330" s="2" t="s">
        <v>93</v>
      </c>
      <c r="E330" s="78"/>
      <c r="F330" s="78" t="s">
        <v>39</v>
      </c>
      <c r="G330" s="486" t="s">
        <v>417</v>
      </c>
      <c r="H330" s="486"/>
      <c r="I330" s="12">
        <v>44606</v>
      </c>
      <c r="J330" s="2" t="str">
        <f t="shared" ref="J330" si="756">B330</f>
        <v>JN-53/2022 grupa 1</v>
      </c>
      <c r="K330" s="25">
        <v>44844</v>
      </c>
      <c r="L330" s="4">
        <v>7870</v>
      </c>
      <c r="M330" s="4">
        <f>L330*25/100</f>
        <v>1967.5</v>
      </c>
      <c r="N330" s="4">
        <f t="shared" ref="N330" si="757">L330+M330</f>
        <v>9837.5</v>
      </c>
      <c r="O330" s="2" t="s">
        <v>208</v>
      </c>
      <c r="P330" s="22">
        <f t="shared" ref="P330:P340" si="758">K330</f>
        <v>44844</v>
      </c>
      <c r="Q330" s="9">
        <f t="shared" ref="Q330" si="759">N330</f>
        <v>9837.5</v>
      </c>
      <c r="R330" s="78"/>
      <c r="S330" s="79"/>
      <c r="T330" s="80"/>
      <c r="U330" s="3"/>
    </row>
    <row r="331" spans="2:21" s="487" customFormat="1" ht="24.95" customHeight="1" x14ac:dyDescent="0.25">
      <c r="B331" s="486" t="s">
        <v>1361</v>
      </c>
      <c r="C331" s="486" t="s">
        <v>92</v>
      </c>
      <c r="D331" s="2" t="s">
        <v>93</v>
      </c>
      <c r="E331" s="486"/>
      <c r="F331" s="486" t="s">
        <v>39</v>
      </c>
      <c r="G331" s="486" t="s">
        <v>1362</v>
      </c>
      <c r="H331" s="486"/>
      <c r="I331" s="12">
        <v>44806</v>
      </c>
      <c r="J331" s="2" t="str">
        <f t="shared" ref="J331" si="760">B331</f>
        <v>JN-53/2022 grupa 2</v>
      </c>
      <c r="K331" s="25">
        <v>44872</v>
      </c>
      <c r="L331" s="4">
        <v>5750</v>
      </c>
      <c r="M331" s="4">
        <v>0</v>
      </c>
      <c r="N331" s="4">
        <f t="shared" ref="N331" si="761">L331+M331</f>
        <v>5750</v>
      </c>
      <c r="O331" s="2" t="s">
        <v>208</v>
      </c>
      <c r="P331" s="22">
        <f t="shared" si="758"/>
        <v>44872</v>
      </c>
      <c r="Q331" s="9">
        <f t="shared" ref="Q331" si="762">N331</f>
        <v>5750</v>
      </c>
      <c r="R331" s="486"/>
      <c r="S331" s="484"/>
      <c r="T331" s="485"/>
      <c r="U331" s="3"/>
    </row>
    <row r="332" spans="2:21" s="487" customFormat="1" ht="24.95" customHeight="1" x14ac:dyDescent="0.25">
      <c r="B332" s="486" t="s">
        <v>1363</v>
      </c>
      <c r="C332" s="486" t="s">
        <v>92</v>
      </c>
      <c r="D332" s="2" t="s">
        <v>93</v>
      </c>
      <c r="E332" s="486"/>
      <c r="F332" s="486" t="s">
        <v>39</v>
      </c>
      <c r="G332" s="486" t="s">
        <v>1364</v>
      </c>
      <c r="H332" s="486"/>
      <c r="I332" s="12">
        <v>44820</v>
      </c>
      <c r="J332" s="2" t="str">
        <f t="shared" ref="J332" si="763">B332</f>
        <v>JN-53/2022 grupa 3</v>
      </c>
      <c r="K332" s="25">
        <v>44820</v>
      </c>
      <c r="L332" s="4">
        <v>1787</v>
      </c>
      <c r="M332" s="4">
        <v>446.75</v>
      </c>
      <c r="N332" s="4">
        <f t="shared" ref="N332" si="764">L332+M332</f>
        <v>2233.75</v>
      </c>
      <c r="O332" s="2" t="s">
        <v>208</v>
      </c>
      <c r="P332" s="22">
        <f t="shared" si="758"/>
        <v>44820</v>
      </c>
      <c r="Q332" s="9">
        <f t="shared" ref="Q332" si="765">N332</f>
        <v>2233.75</v>
      </c>
      <c r="R332" s="486"/>
      <c r="S332" s="484"/>
      <c r="T332" s="485"/>
      <c r="U332" s="3"/>
    </row>
    <row r="333" spans="2:21" s="487" customFormat="1" ht="24.95" customHeight="1" x14ac:dyDescent="0.25">
      <c r="B333" s="486" t="s">
        <v>1365</v>
      </c>
      <c r="C333" s="486" t="s">
        <v>92</v>
      </c>
      <c r="D333" s="2" t="s">
        <v>93</v>
      </c>
      <c r="E333" s="486"/>
      <c r="F333" s="486" t="s">
        <v>39</v>
      </c>
      <c r="G333" s="486" t="s">
        <v>1366</v>
      </c>
      <c r="H333" s="486"/>
      <c r="I333" s="12">
        <v>44882</v>
      </c>
      <c r="J333" s="2" t="str">
        <f t="shared" ref="J333" si="766">B333</f>
        <v>JN-53/2022 grupa 4</v>
      </c>
      <c r="K333" s="25">
        <v>44894</v>
      </c>
      <c r="L333" s="4">
        <v>1470</v>
      </c>
      <c r="M333" s="4">
        <v>0</v>
      </c>
      <c r="N333" s="4">
        <f t="shared" ref="N333" si="767">L333+M333</f>
        <v>1470</v>
      </c>
      <c r="O333" s="2" t="s">
        <v>208</v>
      </c>
      <c r="P333" s="22">
        <f t="shared" si="758"/>
        <v>44894</v>
      </c>
      <c r="Q333" s="9">
        <f t="shared" ref="Q333" si="768">N333</f>
        <v>1470</v>
      </c>
      <c r="R333" s="486"/>
      <c r="S333" s="484"/>
      <c r="T333" s="485"/>
      <c r="U333" s="3"/>
    </row>
    <row r="334" spans="2:21" s="487" customFormat="1" ht="24.95" customHeight="1" x14ac:dyDescent="0.25">
      <c r="B334" s="486" t="s">
        <v>1367</v>
      </c>
      <c r="C334" s="486" t="s">
        <v>92</v>
      </c>
      <c r="D334" s="2" t="s">
        <v>93</v>
      </c>
      <c r="E334" s="486"/>
      <c r="F334" s="486" t="s">
        <v>39</v>
      </c>
      <c r="G334" s="486" t="s">
        <v>1368</v>
      </c>
      <c r="H334" s="486"/>
      <c r="I334" s="12">
        <v>44887</v>
      </c>
      <c r="J334" s="2" t="str">
        <f t="shared" ref="J334" si="769">B334</f>
        <v>JN-53/2022 grupa 5</v>
      </c>
      <c r="K334" s="25">
        <v>44896</v>
      </c>
      <c r="L334" s="4">
        <v>6222.19</v>
      </c>
      <c r="M334" s="4">
        <f>L334*25/100</f>
        <v>1555.5474999999999</v>
      </c>
      <c r="N334" s="4">
        <f t="shared" ref="N334" si="770">L334+M334</f>
        <v>7777.7374999999993</v>
      </c>
      <c r="O334" s="2" t="s">
        <v>208</v>
      </c>
      <c r="P334" s="22">
        <f t="shared" si="758"/>
        <v>44896</v>
      </c>
      <c r="Q334" s="9">
        <f t="shared" ref="Q334" si="771">N334</f>
        <v>7777.7374999999993</v>
      </c>
      <c r="R334" s="486"/>
      <c r="S334" s="484"/>
      <c r="T334" s="485"/>
      <c r="U334" s="3"/>
    </row>
    <row r="335" spans="2:21" s="81" customFormat="1" ht="24.95" customHeight="1" x14ac:dyDescent="0.25">
      <c r="B335" s="82" t="s">
        <v>302</v>
      </c>
      <c r="C335" s="82" t="s">
        <v>303</v>
      </c>
      <c r="D335" s="2" t="s">
        <v>94</v>
      </c>
      <c r="E335" s="78"/>
      <c r="F335" s="78" t="s">
        <v>39</v>
      </c>
      <c r="G335" s="78" t="s">
        <v>1364</v>
      </c>
      <c r="H335" s="78"/>
      <c r="I335" s="12">
        <v>44648</v>
      </c>
      <c r="J335" s="2" t="str">
        <f t="shared" ref="J335" si="772">B335</f>
        <v>JN-54/2022</v>
      </c>
      <c r="K335" s="25">
        <v>44924</v>
      </c>
      <c r="L335" s="4">
        <v>69332.009999999995</v>
      </c>
      <c r="M335" s="4">
        <f>L335*25/100</f>
        <v>17333.002499999999</v>
      </c>
      <c r="N335" s="4">
        <f t="shared" ref="N335" si="773">L335+M335</f>
        <v>86665.012499999997</v>
      </c>
      <c r="O335" s="2" t="s">
        <v>208</v>
      </c>
      <c r="P335" s="22">
        <f t="shared" si="758"/>
        <v>44924</v>
      </c>
      <c r="Q335" s="9">
        <f t="shared" ref="Q335" si="774">N335</f>
        <v>86665.012499999997</v>
      </c>
      <c r="R335" s="78"/>
      <c r="S335" s="79"/>
      <c r="T335" s="80"/>
      <c r="U335" s="3"/>
    </row>
    <row r="336" spans="2:21" s="81" customFormat="1" ht="24.95" customHeight="1" x14ac:dyDescent="0.25">
      <c r="B336" s="82" t="s">
        <v>1369</v>
      </c>
      <c r="C336" s="82" t="s">
        <v>95</v>
      </c>
      <c r="D336" s="2" t="s">
        <v>96</v>
      </c>
      <c r="E336" s="78"/>
      <c r="F336" s="78" t="s">
        <v>39</v>
      </c>
      <c r="G336" s="78" t="s">
        <v>1131</v>
      </c>
      <c r="H336" s="78"/>
      <c r="I336" s="12">
        <v>44683</v>
      </c>
      <c r="J336" s="2" t="str">
        <f t="shared" ref="J336" si="775">B336</f>
        <v>JN-55/2022 grupa 1</v>
      </c>
      <c r="K336" s="25">
        <v>44821</v>
      </c>
      <c r="L336" s="4">
        <v>14135</v>
      </c>
      <c r="M336" s="4">
        <f>L336*25/100</f>
        <v>3533.75</v>
      </c>
      <c r="N336" s="4">
        <f t="shared" ref="N336" si="776">L336+M336</f>
        <v>17668.75</v>
      </c>
      <c r="O336" s="2" t="s">
        <v>208</v>
      </c>
      <c r="P336" s="22">
        <f t="shared" si="758"/>
        <v>44821</v>
      </c>
      <c r="Q336" s="9">
        <f t="shared" ref="Q336" si="777">N336</f>
        <v>17668.75</v>
      </c>
      <c r="R336" s="78"/>
      <c r="S336" s="79"/>
      <c r="T336" s="80"/>
      <c r="U336" s="3"/>
    </row>
    <row r="337" spans="2:21" s="487" customFormat="1" ht="24.95" customHeight="1" x14ac:dyDescent="0.25">
      <c r="B337" s="486" t="s">
        <v>1370</v>
      </c>
      <c r="C337" s="486" t="s">
        <v>95</v>
      </c>
      <c r="D337" s="2" t="s">
        <v>96</v>
      </c>
      <c r="E337" s="486"/>
      <c r="F337" s="486" t="s">
        <v>39</v>
      </c>
      <c r="G337" s="486" t="s">
        <v>1371</v>
      </c>
      <c r="H337" s="486"/>
      <c r="I337" s="12">
        <v>44641</v>
      </c>
      <c r="J337" s="2" t="str">
        <f t="shared" ref="J337" si="778">B337</f>
        <v>JN-55/2022 grupa 2</v>
      </c>
      <c r="K337" s="25">
        <v>44643</v>
      </c>
      <c r="L337" s="4">
        <v>20966.96</v>
      </c>
      <c r="M337" s="4">
        <f>L337*25/100</f>
        <v>5241.74</v>
      </c>
      <c r="N337" s="4">
        <f t="shared" ref="N337" si="779">L337+M337</f>
        <v>26208.699999999997</v>
      </c>
      <c r="O337" s="2" t="s">
        <v>208</v>
      </c>
      <c r="P337" s="22">
        <f t="shared" si="758"/>
        <v>44643</v>
      </c>
      <c r="Q337" s="9">
        <f t="shared" ref="Q337" si="780">N337</f>
        <v>26208.699999999997</v>
      </c>
      <c r="R337" s="486"/>
      <c r="S337" s="484"/>
      <c r="T337" s="485"/>
      <c r="U337" s="3"/>
    </row>
    <row r="338" spans="2:21" s="487" customFormat="1" ht="24.95" customHeight="1" x14ac:dyDescent="0.25">
      <c r="B338" s="486" t="s">
        <v>1372</v>
      </c>
      <c r="C338" s="486" t="s">
        <v>95</v>
      </c>
      <c r="D338" s="2" t="s">
        <v>96</v>
      </c>
      <c r="E338" s="486"/>
      <c r="F338" s="486" t="s">
        <v>39</v>
      </c>
      <c r="G338" s="486" t="s">
        <v>1373</v>
      </c>
      <c r="H338" s="486"/>
      <c r="I338" s="12">
        <v>44655</v>
      </c>
      <c r="J338" s="2" t="str">
        <f t="shared" ref="J338" si="781">B338</f>
        <v>JN-55/2022 grupa 3</v>
      </c>
      <c r="K338" s="25">
        <v>44655</v>
      </c>
      <c r="L338" s="4">
        <v>14674</v>
      </c>
      <c r="M338" s="4">
        <f>L338*25/100</f>
        <v>3668.5</v>
      </c>
      <c r="N338" s="4">
        <f t="shared" ref="N338" si="782">L338+M338</f>
        <v>18342.5</v>
      </c>
      <c r="O338" s="2" t="s">
        <v>208</v>
      </c>
      <c r="P338" s="22">
        <f t="shared" si="758"/>
        <v>44655</v>
      </c>
      <c r="Q338" s="9">
        <f t="shared" ref="Q338" si="783">N338</f>
        <v>18342.5</v>
      </c>
      <c r="R338" s="486"/>
      <c r="S338" s="484"/>
      <c r="T338" s="485"/>
      <c r="U338" s="3"/>
    </row>
    <row r="339" spans="2:21" s="487" customFormat="1" ht="24.95" customHeight="1" x14ac:dyDescent="0.25">
      <c r="B339" s="486" t="s">
        <v>1374</v>
      </c>
      <c r="C339" s="486" t="s">
        <v>95</v>
      </c>
      <c r="D339" s="2" t="s">
        <v>96</v>
      </c>
      <c r="E339" s="486"/>
      <c r="F339" s="486" t="s">
        <v>39</v>
      </c>
      <c r="G339" s="486" t="s">
        <v>601</v>
      </c>
      <c r="H339" s="486"/>
      <c r="I339" s="12">
        <v>44729</v>
      </c>
      <c r="J339" s="2" t="str">
        <f t="shared" ref="J339" si="784">B339</f>
        <v>JN-55/2022 grupa 4</v>
      </c>
      <c r="K339" s="25">
        <v>44750</v>
      </c>
      <c r="L339" s="4">
        <v>1800</v>
      </c>
      <c r="M339" s="4">
        <v>0</v>
      </c>
      <c r="N339" s="4">
        <f t="shared" ref="N339" si="785">L339+M339</f>
        <v>1800</v>
      </c>
      <c r="O339" s="2" t="s">
        <v>208</v>
      </c>
      <c r="P339" s="22">
        <f t="shared" si="758"/>
        <v>44750</v>
      </c>
      <c r="Q339" s="9">
        <f t="shared" ref="Q339" si="786">N339</f>
        <v>1800</v>
      </c>
      <c r="R339" s="486"/>
      <c r="S339" s="484"/>
      <c r="T339" s="485"/>
      <c r="U339" s="3"/>
    </row>
    <row r="340" spans="2:21" s="487" customFormat="1" ht="24.95" customHeight="1" x14ac:dyDescent="0.25">
      <c r="B340" s="486" t="s">
        <v>1375</v>
      </c>
      <c r="C340" s="486" t="s">
        <v>95</v>
      </c>
      <c r="D340" s="2" t="s">
        <v>96</v>
      </c>
      <c r="E340" s="486"/>
      <c r="F340" s="486" t="s">
        <v>39</v>
      </c>
      <c r="G340" s="486" t="s">
        <v>1376</v>
      </c>
      <c r="H340" s="486"/>
      <c r="I340" s="12">
        <v>44858</v>
      </c>
      <c r="J340" s="2" t="str">
        <f t="shared" ref="J340" si="787">B340</f>
        <v>JN-55/2022 grupa 5</v>
      </c>
      <c r="K340" s="25">
        <v>44918</v>
      </c>
      <c r="L340" s="4">
        <v>3640</v>
      </c>
      <c r="M340" s="4">
        <f t="shared" ref="M340:M350" si="788">L340*25/100</f>
        <v>910</v>
      </c>
      <c r="N340" s="4">
        <f t="shared" ref="N340" si="789">L340+M340</f>
        <v>4550</v>
      </c>
      <c r="O340" s="2" t="s">
        <v>208</v>
      </c>
      <c r="P340" s="22">
        <f t="shared" si="758"/>
        <v>44918</v>
      </c>
      <c r="Q340" s="9">
        <f t="shared" ref="Q340" si="790">N340</f>
        <v>4550</v>
      </c>
      <c r="R340" s="486"/>
      <c r="S340" s="484"/>
      <c r="T340" s="485"/>
      <c r="U340" s="3"/>
    </row>
    <row r="341" spans="2:21" s="81" customFormat="1" ht="24.95" customHeight="1" x14ac:dyDescent="0.25">
      <c r="B341" s="82" t="s">
        <v>304</v>
      </c>
      <c r="C341" s="82" t="s">
        <v>97</v>
      </c>
      <c r="D341" s="2" t="s">
        <v>98</v>
      </c>
      <c r="E341" s="78"/>
      <c r="F341" s="78" t="s">
        <v>39</v>
      </c>
      <c r="G341" s="78" t="s">
        <v>1377</v>
      </c>
      <c r="H341" s="78"/>
      <c r="I341" s="12">
        <v>44572</v>
      </c>
      <c r="J341" s="2" t="str">
        <f t="shared" ref="J341" si="791">B341</f>
        <v>JN-56/2022</v>
      </c>
      <c r="K341" s="25">
        <v>44957</v>
      </c>
      <c r="L341" s="4">
        <v>68925</v>
      </c>
      <c r="M341" s="4">
        <f t="shared" si="788"/>
        <v>17231.25</v>
      </c>
      <c r="N341" s="4">
        <f t="shared" ref="N341" si="792">L341+M341</f>
        <v>86156.25</v>
      </c>
      <c r="O341" s="2" t="s">
        <v>208</v>
      </c>
      <c r="P341" s="22"/>
      <c r="Q341" s="9"/>
      <c r="R341" s="486"/>
      <c r="S341" s="517" t="s">
        <v>1378</v>
      </c>
      <c r="T341" s="518"/>
      <c r="U341" s="3"/>
    </row>
    <row r="342" spans="2:21" s="81" customFormat="1" ht="24.95" customHeight="1" x14ac:dyDescent="0.25">
      <c r="B342" s="82" t="s">
        <v>1379</v>
      </c>
      <c r="C342" s="82" t="s">
        <v>99</v>
      </c>
      <c r="D342" s="2" t="s">
        <v>351</v>
      </c>
      <c r="E342" s="78"/>
      <c r="F342" s="78" t="s">
        <v>39</v>
      </c>
      <c r="G342" s="78" t="s">
        <v>1380</v>
      </c>
      <c r="H342" s="78"/>
      <c r="I342" s="12">
        <v>44694</v>
      </c>
      <c r="J342" s="2" t="str">
        <f t="shared" ref="J342" si="793">B342</f>
        <v>JN-57/2022 grupa 1</v>
      </c>
      <c r="K342" s="25">
        <v>44922</v>
      </c>
      <c r="L342" s="4">
        <v>29155.8</v>
      </c>
      <c r="M342" s="4">
        <f t="shared" si="788"/>
        <v>7288.95</v>
      </c>
      <c r="N342" s="4">
        <f t="shared" ref="N342" si="794">L342+M342</f>
        <v>36444.75</v>
      </c>
      <c r="O342" s="2" t="s">
        <v>208</v>
      </c>
      <c r="P342" s="22">
        <f>K342</f>
        <v>44922</v>
      </c>
      <c r="Q342" s="9">
        <f t="shared" ref="Q342:Q347" si="795">N342</f>
        <v>36444.75</v>
      </c>
      <c r="R342" s="78"/>
      <c r="S342" s="79"/>
      <c r="T342" s="80"/>
      <c r="U342" s="3"/>
    </row>
    <row r="343" spans="2:21" s="491" customFormat="1" ht="24.95" customHeight="1" x14ac:dyDescent="0.25">
      <c r="B343" s="490" t="s">
        <v>1381</v>
      </c>
      <c r="C343" s="490" t="s">
        <v>99</v>
      </c>
      <c r="D343" s="2" t="s">
        <v>351</v>
      </c>
      <c r="E343" s="490"/>
      <c r="F343" s="490" t="s">
        <v>39</v>
      </c>
      <c r="G343" s="490" t="s">
        <v>1125</v>
      </c>
      <c r="H343" s="490"/>
      <c r="I343" s="12">
        <v>44575</v>
      </c>
      <c r="J343" s="2" t="str">
        <f t="shared" ref="J343" si="796">B343</f>
        <v>JN-57/2022 grupa 2</v>
      </c>
      <c r="K343" s="25">
        <v>44593</v>
      </c>
      <c r="L343" s="4">
        <v>5212.08</v>
      </c>
      <c r="M343" s="4">
        <f t="shared" si="788"/>
        <v>1303.02</v>
      </c>
      <c r="N343" s="4">
        <f t="shared" ref="N343" si="797">L343+M343</f>
        <v>6515.1</v>
      </c>
      <c r="O343" s="2" t="s">
        <v>208</v>
      </c>
      <c r="P343" s="22">
        <f>K343</f>
        <v>44593</v>
      </c>
      <c r="Q343" s="9">
        <f t="shared" si="795"/>
        <v>6515.1</v>
      </c>
      <c r="R343" s="490"/>
      <c r="S343" s="488"/>
      <c r="T343" s="489"/>
      <c r="U343" s="3"/>
    </row>
    <row r="344" spans="2:21" s="491" customFormat="1" ht="24.95" customHeight="1" x14ac:dyDescent="0.25">
      <c r="B344" s="490" t="s">
        <v>1382</v>
      </c>
      <c r="C344" s="490" t="s">
        <v>99</v>
      </c>
      <c r="D344" s="2" t="s">
        <v>351</v>
      </c>
      <c r="E344" s="490"/>
      <c r="F344" s="490" t="s">
        <v>39</v>
      </c>
      <c r="G344" s="490" t="s">
        <v>1383</v>
      </c>
      <c r="H344" s="490"/>
      <c r="I344" s="12">
        <v>44664</v>
      </c>
      <c r="J344" s="2" t="str">
        <f t="shared" ref="J344" si="798">B344</f>
        <v>JN-57/2022 grupa 3</v>
      </c>
      <c r="K344" s="25">
        <v>44670</v>
      </c>
      <c r="L344" s="4">
        <v>478.4</v>
      </c>
      <c r="M344" s="4">
        <f t="shared" si="788"/>
        <v>119.6</v>
      </c>
      <c r="N344" s="4">
        <f t="shared" ref="N344" si="799">L344+M344</f>
        <v>598</v>
      </c>
      <c r="O344" s="2" t="s">
        <v>208</v>
      </c>
      <c r="P344" s="22">
        <f>K344</f>
        <v>44670</v>
      </c>
      <c r="Q344" s="9">
        <f t="shared" si="795"/>
        <v>598</v>
      </c>
      <c r="R344" s="490"/>
      <c r="S344" s="488"/>
      <c r="T344" s="489"/>
      <c r="U344" s="3"/>
    </row>
    <row r="345" spans="2:21" s="491" customFormat="1" ht="24.95" customHeight="1" x14ac:dyDescent="0.25">
      <c r="B345" s="490" t="s">
        <v>1384</v>
      </c>
      <c r="C345" s="490" t="s">
        <v>99</v>
      </c>
      <c r="D345" s="2" t="s">
        <v>351</v>
      </c>
      <c r="E345" s="490"/>
      <c r="F345" s="490" t="s">
        <v>39</v>
      </c>
      <c r="G345" s="490" t="s">
        <v>1385</v>
      </c>
      <c r="H345" s="490"/>
      <c r="I345" s="12">
        <v>44740</v>
      </c>
      <c r="J345" s="2" t="str">
        <f t="shared" ref="J345" si="800">B345</f>
        <v>JN-57/2022 grupa 4</v>
      </c>
      <c r="K345" s="25">
        <v>44741</v>
      </c>
      <c r="L345" s="4">
        <v>5092.8</v>
      </c>
      <c r="M345" s="4">
        <f t="shared" si="788"/>
        <v>1273.2</v>
      </c>
      <c r="N345" s="4">
        <f t="shared" ref="N345" si="801">L345+M345</f>
        <v>6366</v>
      </c>
      <c r="O345" s="2" t="s">
        <v>208</v>
      </c>
      <c r="P345" s="22">
        <f>K345</f>
        <v>44741</v>
      </c>
      <c r="Q345" s="9">
        <f t="shared" si="795"/>
        <v>6366</v>
      </c>
      <c r="R345" s="490"/>
      <c r="S345" s="488"/>
      <c r="T345" s="489"/>
      <c r="U345" s="3"/>
    </row>
    <row r="346" spans="2:21" s="81" customFormat="1" ht="24.95" customHeight="1" x14ac:dyDescent="0.25">
      <c r="B346" s="82" t="s">
        <v>579</v>
      </c>
      <c r="C346" s="82" t="s">
        <v>305</v>
      </c>
      <c r="D346" s="2" t="s">
        <v>114</v>
      </c>
      <c r="E346" s="78"/>
      <c r="F346" s="78" t="s">
        <v>39</v>
      </c>
      <c r="G346" s="162" t="s">
        <v>581</v>
      </c>
      <c r="H346" s="162"/>
      <c r="I346" s="12">
        <v>44677</v>
      </c>
      <c r="J346" s="2" t="str">
        <f>B346</f>
        <v>JN-58/2022 grupa 1</v>
      </c>
      <c r="K346" s="25">
        <f>I346+60</f>
        <v>44737</v>
      </c>
      <c r="L346" s="4">
        <v>15291</v>
      </c>
      <c r="M346" s="4">
        <f t="shared" si="788"/>
        <v>3822.75</v>
      </c>
      <c r="N346" s="4">
        <f t="shared" ref="N346" si="802">L346+M346</f>
        <v>19113.75</v>
      </c>
      <c r="O346" s="2" t="s">
        <v>208</v>
      </c>
      <c r="P346" s="22">
        <v>44686</v>
      </c>
      <c r="Q346" s="9">
        <f t="shared" si="795"/>
        <v>19113.75</v>
      </c>
      <c r="R346" s="78"/>
      <c r="S346" s="79"/>
      <c r="T346" s="80"/>
      <c r="U346" s="3"/>
    </row>
    <row r="347" spans="2:21" s="163" customFormat="1" ht="24.95" customHeight="1" x14ac:dyDescent="0.25">
      <c r="B347" s="162" t="s">
        <v>580</v>
      </c>
      <c r="C347" s="162" t="s">
        <v>305</v>
      </c>
      <c r="D347" s="2" t="s">
        <v>114</v>
      </c>
      <c r="E347" s="162"/>
      <c r="F347" s="162" t="s">
        <v>39</v>
      </c>
      <c r="G347" s="162" t="s">
        <v>581</v>
      </c>
      <c r="H347" s="162"/>
      <c r="I347" s="12">
        <v>44677</v>
      </c>
      <c r="J347" s="2" t="str">
        <f>B347</f>
        <v>JN-58/2022 grupa 2</v>
      </c>
      <c r="K347" s="25">
        <f>I347+60</f>
        <v>44737</v>
      </c>
      <c r="L347" s="4">
        <v>9600</v>
      </c>
      <c r="M347" s="4">
        <f t="shared" si="788"/>
        <v>2400</v>
      </c>
      <c r="N347" s="4">
        <f t="shared" ref="N347" si="803">L347+M347</f>
        <v>12000</v>
      </c>
      <c r="O347" s="2" t="s">
        <v>208</v>
      </c>
      <c r="P347" s="22">
        <v>44686</v>
      </c>
      <c r="Q347" s="9">
        <f t="shared" si="795"/>
        <v>12000</v>
      </c>
      <c r="R347" s="162"/>
      <c r="S347" s="160"/>
      <c r="T347" s="161"/>
      <c r="U347" s="3"/>
    </row>
    <row r="348" spans="2:21" s="179" customFormat="1" ht="24.95" customHeight="1" x14ac:dyDescent="0.25">
      <c r="B348" s="178" t="s">
        <v>608</v>
      </c>
      <c r="C348" s="178" t="s">
        <v>305</v>
      </c>
      <c r="D348" s="2" t="s">
        <v>114</v>
      </c>
      <c r="E348" s="178"/>
      <c r="F348" s="178" t="s">
        <v>39</v>
      </c>
      <c r="G348" s="178" t="s">
        <v>581</v>
      </c>
      <c r="H348" s="178"/>
      <c r="I348" s="12">
        <v>44690</v>
      </c>
      <c r="J348" s="2" t="str">
        <f>B348</f>
        <v>JN-58/2022 grupa 3</v>
      </c>
      <c r="K348" s="25">
        <f>I348+60</f>
        <v>44750</v>
      </c>
      <c r="L348" s="4">
        <v>24274</v>
      </c>
      <c r="M348" s="4">
        <f t="shared" si="788"/>
        <v>6068.5</v>
      </c>
      <c r="N348" s="4">
        <f t="shared" ref="N348" si="804">L348+M348</f>
        <v>30342.5</v>
      </c>
      <c r="O348" s="2" t="s">
        <v>208</v>
      </c>
      <c r="P348" s="22">
        <v>44694</v>
      </c>
      <c r="Q348" s="9">
        <f>N348</f>
        <v>30342.5</v>
      </c>
      <c r="R348" s="178"/>
      <c r="S348" s="176"/>
      <c r="T348" s="177"/>
      <c r="U348" s="3"/>
    </row>
    <row r="349" spans="2:21" s="264" customFormat="1" ht="24.95" customHeight="1" x14ac:dyDescent="0.25">
      <c r="B349" s="263" t="s">
        <v>763</v>
      </c>
      <c r="C349" s="263" t="s">
        <v>305</v>
      </c>
      <c r="D349" s="2" t="s">
        <v>114</v>
      </c>
      <c r="E349" s="263"/>
      <c r="F349" s="263" t="s">
        <v>39</v>
      </c>
      <c r="G349" s="263" t="s">
        <v>581</v>
      </c>
      <c r="H349" s="263"/>
      <c r="I349" s="12">
        <v>44771</v>
      </c>
      <c r="J349" s="2" t="str">
        <f>B349</f>
        <v>JN-58/2022 grupa 4</v>
      </c>
      <c r="K349" s="25">
        <f>I349+30</f>
        <v>44801</v>
      </c>
      <c r="L349" s="4">
        <v>59000</v>
      </c>
      <c r="M349" s="4">
        <f t="shared" si="788"/>
        <v>14750</v>
      </c>
      <c r="N349" s="4">
        <f t="shared" ref="N349" si="805">L349+M349</f>
        <v>73750</v>
      </c>
      <c r="O349" s="2" t="s">
        <v>208</v>
      </c>
      <c r="P349" s="22">
        <f>K349</f>
        <v>44801</v>
      </c>
      <c r="Q349" s="9">
        <f>N349</f>
        <v>73750</v>
      </c>
      <c r="R349" s="263"/>
      <c r="S349" s="261"/>
      <c r="T349" s="262"/>
      <c r="U349" s="3"/>
    </row>
    <row r="350" spans="2:21" s="81" customFormat="1" ht="24.95" customHeight="1" x14ac:dyDescent="0.25">
      <c r="B350" s="78" t="s">
        <v>306</v>
      </c>
      <c r="C350" s="78" t="s">
        <v>307</v>
      </c>
      <c r="D350" s="2" t="s">
        <v>166</v>
      </c>
      <c r="E350" s="78"/>
      <c r="F350" s="78" t="s">
        <v>39</v>
      </c>
      <c r="G350" s="78" t="s">
        <v>196</v>
      </c>
      <c r="H350" s="78"/>
      <c r="I350" s="12">
        <v>44904</v>
      </c>
      <c r="J350" s="2" t="str">
        <f>B350</f>
        <v>JN-59/2022</v>
      </c>
      <c r="K350" s="25">
        <v>45291</v>
      </c>
      <c r="L350" s="4">
        <v>149000</v>
      </c>
      <c r="M350" s="4">
        <f t="shared" si="788"/>
        <v>37250</v>
      </c>
      <c r="N350" s="4">
        <f t="shared" ref="N350:N354" si="806">L350+M350</f>
        <v>186250</v>
      </c>
      <c r="O350" s="2" t="s">
        <v>208</v>
      </c>
      <c r="P350" s="22"/>
      <c r="Q350" s="9"/>
      <c r="R350" s="78"/>
      <c r="S350" s="517" t="s">
        <v>516</v>
      </c>
      <c r="T350" s="518"/>
      <c r="U350" s="3"/>
    </row>
    <row r="351" spans="2:21" s="81" customFormat="1" ht="24.95" customHeight="1" x14ac:dyDescent="0.25">
      <c r="B351" s="78" t="s">
        <v>308</v>
      </c>
      <c r="C351" s="78" t="s">
        <v>309</v>
      </c>
      <c r="D351" s="2" t="s">
        <v>183</v>
      </c>
      <c r="E351" s="78"/>
      <c r="F351" s="78" t="s">
        <v>39</v>
      </c>
      <c r="G351" s="358" t="s">
        <v>244</v>
      </c>
      <c r="H351" s="358"/>
      <c r="I351" s="12">
        <v>44907</v>
      </c>
      <c r="J351" s="2" t="str">
        <f t="shared" ref="J351:J354" si="807">B351</f>
        <v>JN-60/2022</v>
      </c>
      <c r="K351" s="25">
        <v>45291</v>
      </c>
      <c r="L351" s="4">
        <v>46000</v>
      </c>
      <c r="M351" s="4">
        <v>0</v>
      </c>
      <c r="N351" s="4">
        <f t="shared" si="806"/>
        <v>46000</v>
      </c>
      <c r="O351" s="2" t="s">
        <v>208</v>
      </c>
      <c r="P351" s="22"/>
      <c r="Q351" s="9"/>
      <c r="R351" s="358"/>
      <c r="S351" s="517" t="s">
        <v>516</v>
      </c>
      <c r="T351" s="518"/>
      <c r="U351" s="3"/>
    </row>
    <row r="352" spans="2:21" s="81" customFormat="1" ht="24.95" customHeight="1" x14ac:dyDescent="0.25">
      <c r="B352" s="78" t="s">
        <v>310</v>
      </c>
      <c r="C352" s="78" t="s">
        <v>311</v>
      </c>
      <c r="D352" s="2" t="s">
        <v>186</v>
      </c>
      <c r="E352" s="78"/>
      <c r="F352" s="78" t="s">
        <v>39</v>
      </c>
      <c r="G352" s="358" t="s">
        <v>245</v>
      </c>
      <c r="H352" s="358"/>
      <c r="I352" s="12">
        <v>44907</v>
      </c>
      <c r="J352" s="2" t="str">
        <f t="shared" si="807"/>
        <v>JN-61/2022</v>
      </c>
      <c r="K352" s="25">
        <v>45291</v>
      </c>
      <c r="L352" s="4">
        <v>112000</v>
      </c>
      <c r="M352" s="4">
        <f t="shared" ref="M352" si="808">L352*25/100</f>
        <v>28000</v>
      </c>
      <c r="N352" s="4">
        <f t="shared" si="806"/>
        <v>140000</v>
      </c>
      <c r="O352" s="2" t="s">
        <v>208</v>
      </c>
      <c r="P352" s="22"/>
      <c r="Q352" s="9"/>
      <c r="R352" s="358"/>
      <c r="S352" s="517" t="s">
        <v>516</v>
      </c>
      <c r="T352" s="518"/>
      <c r="U352" s="3"/>
    </row>
    <row r="353" spans="2:21" s="81" customFormat="1" ht="36" x14ac:dyDescent="0.25">
      <c r="B353" s="78" t="s">
        <v>312</v>
      </c>
      <c r="C353" s="78" t="s">
        <v>313</v>
      </c>
      <c r="D353" s="2" t="s">
        <v>189</v>
      </c>
      <c r="E353" s="78"/>
      <c r="F353" s="78" t="s">
        <v>39</v>
      </c>
      <c r="G353" s="358" t="s">
        <v>244</v>
      </c>
      <c r="H353" s="358"/>
      <c r="I353" s="12">
        <v>44907</v>
      </c>
      <c r="J353" s="2" t="str">
        <f t="shared" si="807"/>
        <v>JN-62/2022</v>
      </c>
      <c r="K353" s="25">
        <v>45291</v>
      </c>
      <c r="L353" s="4">
        <v>28000</v>
      </c>
      <c r="M353" s="4">
        <v>0</v>
      </c>
      <c r="N353" s="4">
        <f t="shared" si="806"/>
        <v>28000</v>
      </c>
      <c r="O353" s="2" t="s">
        <v>208</v>
      </c>
      <c r="P353" s="22"/>
      <c r="Q353" s="9"/>
      <c r="R353" s="358"/>
      <c r="S353" s="517" t="s">
        <v>516</v>
      </c>
      <c r="T353" s="518"/>
      <c r="U353" s="3"/>
    </row>
    <row r="354" spans="2:21" s="81" customFormat="1" ht="45" x14ac:dyDescent="0.25">
      <c r="B354" s="78" t="s">
        <v>314</v>
      </c>
      <c r="C354" s="78" t="s">
        <v>315</v>
      </c>
      <c r="D354" s="2" t="s">
        <v>191</v>
      </c>
      <c r="E354" s="78"/>
      <c r="F354" s="78" t="s">
        <v>39</v>
      </c>
      <c r="G354" s="358" t="s">
        <v>244</v>
      </c>
      <c r="H354" s="358"/>
      <c r="I354" s="12">
        <v>44907</v>
      </c>
      <c r="J354" s="2" t="str">
        <f t="shared" si="807"/>
        <v>JN-63/2022</v>
      </c>
      <c r="K354" s="25">
        <v>45291</v>
      </c>
      <c r="L354" s="4">
        <v>39000</v>
      </c>
      <c r="M354" s="4">
        <v>0</v>
      </c>
      <c r="N354" s="4">
        <f t="shared" si="806"/>
        <v>39000</v>
      </c>
      <c r="O354" s="2" t="s">
        <v>208</v>
      </c>
      <c r="P354" s="22"/>
      <c r="Q354" s="9"/>
      <c r="R354" s="358"/>
      <c r="S354" s="517" t="s">
        <v>516</v>
      </c>
      <c r="T354" s="518"/>
      <c r="U354" s="3"/>
    </row>
    <row r="355" spans="2:21" s="81" customFormat="1" ht="24.95" customHeight="1" x14ac:dyDescent="0.25">
      <c r="B355" s="509" t="s">
        <v>316</v>
      </c>
      <c r="C355" s="78" t="s">
        <v>317</v>
      </c>
      <c r="D355" s="2" t="s">
        <v>352</v>
      </c>
      <c r="E355" s="78"/>
      <c r="F355" s="78" t="s">
        <v>39</v>
      </c>
      <c r="G355" s="78"/>
      <c r="H355" s="78"/>
      <c r="I355" s="12"/>
      <c r="J355" s="2"/>
      <c r="K355" s="25"/>
      <c r="L355" s="4"/>
      <c r="M355" s="4"/>
      <c r="N355" s="4"/>
      <c r="O355" s="2"/>
      <c r="P355" s="22"/>
      <c r="Q355" s="9"/>
      <c r="R355" s="78"/>
      <c r="S355" s="79"/>
      <c r="T355" s="80"/>
      <c r="U355" s="3"/>
    </row>
    <row r="356" spans="2:21" s="81" customFormat="1" ht="45" x14ac:dyDescent="0.25">
      <c r="B356" s="509" t="s">
        <v>318</v>
      </c>
      <c r="C356" s="78" t="s">
        <v>1015</v>
      </c>
      <c r="D356" s="2" t="s">
        <v>353</v>
      </c>
      <c r="E356" s="78"/>
      <c r="F356" s="78" t="s">
        <v>39</v>
      </c>
      <c r="G356" s="78"/>
      <c r="H356" s="78"/>
      <c r="I356" s="12"/>
      <c r="J356" s="2"/>
      <c r="K356" s="25"/>
      <c r="L356" s="4"/>
      <c r="M356" s="4"/>
      <c r="N356" s="4"/>
      <c r="O356" s="2"/>
      <c r="P356" s="22"/>
      <c r="Q356" s="9"/>
      <c r="R356" s="78"/>
      <c r="S356" s="79"/>
      <c r="T356" s="80"/>
      <c r="U356" s="3"/>
    </row>
    <row r="357" spans="2:21" s="81" customFormat="1" ht="45" x14ac:dyDescent="0.25">
      <c r="B357" s="78" t="s">
        <v>319</v>
      </c>
      <c r="C357" s="78" t="s">
        <v>320</v>
      </c>
      <c r="D357" s="2" t="s">
        <v>239</v>
      </c>
      <c r="E357" s="78"/>
      <c r="F357" s="78" t="s">
        <v>39</v>
      </c>
      <c r="G357" s="78" t="s">
        <v>176</v>
      </c>
      <c r="H357" s="78"/>
      <c r="I357" s="12">
        <v>44916</v>
      </c>
      <c r="J357" s="2" t="str">
        <f t="shared" ref="J357" si="809">B357</f>
        <v>JN-66/2022</v>
      </c>
      <c r="K357" s="25">
        <v>45291</v>
      </c>
      <c r="L357" s="4">
        <v>197857.68</v>
      </c>
      <c r="M357" s="4">
        <f>L357*25/100</f>
        <v>49464.42</v>
      </c>
      <c r="N357" s="4">
        <f t="shared" ref="N357" si="810">L357+M357</f>
        <v>247322.09999999998</v>
      </c>
      <c r="O357" s="2" t="s">
        <v>208</v>
      </c>
      <c r="P357" s="22"/>
      <c r="Q357" s="9"/>
      <c r="R357" s="78"/>
      <c r="S357" s="517" t="s">
        <v>516</v>
      </c>
      <c r="T357" s="518"/>
      <c r="U357" s="3"/>
    </row>
    <row r="358" spans="2:21" s="81" customFormat="1" ht="27" x14ac:dyDescent="0.25">
      <c r="B358" s="78" t="s">
        <v>321</v>
      </c>
      <c r="C358" s="78" t="s">
        <v>322</v>
      </c>
      <c r="D358" s="2" t="s">
        <v>222</v>
      </c>
      <c r="E358" s="78"/>
      <c r="F358" s="78" t="s">
        <v>39</v>
      </c>
      <c r="G358" s="351" t="s">
        <v>223</v>
      </c>
      <c r="H358" s="351"/>
      <c r="I358" s="12">
        <v>44890</v>
      </c>
      <c r="J358" s="2" t="str">
        <f t="shared" ref="J358" si="811">B358</f>
        <v>JN-67/2022</v>
      </c>
      <c r="K358" s="25">
        <v>45291</v>
      </c>
      <c r="L358" s="4">
        <v>44070</v>
      </c>
      <c r="M358" s="4">
        <f>L358*25/100</f>
        <v>11017.5</v>
      </c>
      <c r="N358" s="4">
        <f t="shared" ref="N358" si="812">L358+M358</f>
        <v>55087.5</v>
      </c>
      <c r="O358" s="2" t="s">
        <v>208</v>
      </c>
      <c r="P358" s="22"/>
      <c r="Q358" s="9"/>
      <c r="R358" s="351"/>
      <c r="S358" s="517" t="s">
        <v>516</v>
      </c>
      <c r="T358" s="518"/>
      <c r="U358" s="3"/>
    </row>
    <row r="359" spans="2:21" s="81" customFormat="1" ht="36" x14ac:dyDescent="0.25">
      <c r="B359" s="78" t="s">
        <v>323</v>
      </c>
      <c r="C359" s="78" t="s">
        <v>324</v>
      </c>
      <c r="D359" s="2" t="s">
        <v>194</v>
      </c>
      <c r="E359" s="78"/>
      <c r="F359" s="78" t="s">
        <v>39</v>
      </c>
      <c r="G359" s="78"/>
      <c r="H359" s="78"/>
      <c r="I359" s="12"/>
      <c r="J359" s="2"/>
      <c r="K359" s="25"/>
      <c r="L359" s="4"/>
      <c r="M359" s="4"/>
      <c r="N359" s="4"/>
      <c r="O359" s="2"/>
      <c r="P359" s="22"/>
      <c r="Q359" s="9"/>
      <c r="R359" s="78"/>
      <c r="S359" s="517" t="s">
        <v>1251</v>
      </c>
      <c r="T359" s="518"/>
      <c r="U359" s="3"/>
    </row>
    <row r="360" spans="2:21" s="81" customFormat="1" ht="36" x14ac:dyDescent="0.25">
      <c r="B360" s="78" t="s">
        <v>325</v>
      </c>
      <c r="C360" s="78" t="s">
        <v>326</v>
      </c>
      <c r="D360" s="2" t="s">
        <v>110</v>
      </c>
      <c r="E360" s="78"/>
      <c r="F360" s="78" t="s">
        <v>39</v>
      </c>
      <c r="G360" s="78"/>
      <c r="H360" s="78"/>
      <c r="I360" s="12"/>
      <c r="J360" s="2"/>
      <c r="K360" s="25"/>
      <c r="L360" s="4"/>
      <c r="M360" s="4"/>
      <c r="N360" s="4"/>
      <c r="O360" s="2"/>
      <c r="P360" s="22"/>
      <c r="Q360" s="9"/>
      <c r="R360" s="78"/>
      <c r="S360" s="517" t="s">
        <v>1251</v>
      </c>
      <c r="T360" s="518"/>
      <c r="U360" s="3"/>
    </row>
    <row r="361" spans="2:21" s="81" customFormat="1" ht="24.95" customHeight="1" x14ac:dyDescent="0.25">
      <c r="B361" s="78" t="s">
        <v>1028</v>
      </c>
      <c r="C361" s="78" t="s">
        <v>327</v>
      </c>
      <c r="D361" s="2" t="s">
        <v>354</v>
      </c>
      <c r="E361" s="78"/>
      <c r="F361" s="78" t="s">
        <v>39</v>
      </c>
      <c r="G361" s="390" t="s">
        <v>167</v>
      </c>
      <c r="H361" s="390"/>
      <c r="I361" s="12">
        <v>44909</v>
      </c>
      <c r="J361" s="2" t="str">
        <f t="shared" ref="J361:J363" si="813">B361</f>
        <v>JN-70/2022 grupa 1</v>
      </c>
      <c r="K361" s="16">
        <v>45291</v>
      </c>
      <c r="L361" s="4">
        <v>37547.65</v>
      </c>
      <c r="M361" s="4">
        <f t="shared" ref="M361:M362" si="814">L361*25/100</f>
        <v>9386.9125000000004</v>
      </c>
      <c r="N361" s="4">
        <f t="shared" ref="N361:N362" si="815">L361+M361</f>
        <v>46934.5625</v>
      </c>
      <c r="O361" s="2" t="s">
        <v>208</v>
      </c>
      <c r="P361" s="17"/>
      <c r="Q361" s="9"/>
      <c r="R361" s="390"/>
      <c r="S361" s="521" t="s">
        <v>516</v>
      </c>
      <c r="T361" s="522"/>
      <c r="U361" s="3"/>
    </row>
    <row r="362" spans="2:21" s="391" customFormat="1" ht="24.95" customHeight="1" x14ac:dyDescent="0.25">
      <c r="B362" s="390" t="s">
        <v>1029</v>
      </c>
      <c r="C362" s="390" t="s">
        <v>1030</v>
      </c>
      <c r="D362" s="2" t="s">
        <v>354</v>
      </c>
      <c r="E362" s="390"/>
      <c r="F362" s="390" t="s">
        <v>39</v>
      </c>
      <c r="G362" s="390" t="s">
        <v>254</v>
      </c>
      <c r="H362" s="390"/>
      <c r="I362" s="12">
        <v>44540</v>
      </c>
      <c r="J362" s="2" t="str">
        <f t="shared" si="813"/>
        <v>JN-70/2022 grupa 2</v>
      </c>
      <c r="K362" s="16">
        <v>45291</v>
      </c>
      <c r="L362" s="4">
        <v>13452.32</v>
      </c>
      <c r="M362" s="4">
        <f t="shared" si="814"/>
        <v>3363.08</v>
      </c>
      <c r="N362" s="4">
        <f t="shared" si="815"/>
        <v>16815.400000000001</v>
      </c>
      <c r="O362" s="2" t="s">
        <v>208</v>
      </c>
      <c r="P362" s="17"/>
      <c r="Q362" s="9"/>
      <c r="R362" s="390" t="s">
        <v>40</v>
      </c>
      <c r="S362" s="521" t="s">
        <v>516</v>
      </c>
      <c r="T362" s="522"/>
      <c r="U362" s="3"/>
    </row>
    <row r="363" spans="2:21" s="81" customFormat="1" ht="35.25" customHeight="1" x14ac:dyDescent="0.25">
      <c r="B363" s="78" t="s">
        <v>328</v>
      </c>
      <c r="C363" s="78" t="s">
        <v>329</v>
      </c>
      <c r="D363" s="2" t="s">
        <v>70</v>
      </c>
      <c r="E363" s="78"/>
      <c r="F363" s="78" t="s">
        <v>39</v>
      </c>
      <c r="G363" s="78" t="s">
        <v>71</v>
      </c>
      <c r="H363" s="78"/>
      <c r="I363" s="12">
        <v>44925</v>
      </c>
      <c r="J363" s="2" t="str">
        <f t="shared" si="813"/>
        <v>JN-71/2022</v>
      </c>
      <c r="K363" s="16">
        <v>45291</v>
      </c>
      <c r="L363" s="4">
        <v>49060.26</v>
      </c>
      <c r="M363" s="4">
        <f t="shared" ref="M363" si="816">L363*25/100</f>
        <v>12265.065000000001</v>
      </c>
      <c r="N363" s="4">
        <f t="shared" ref="N363" si="817">L363+M363</f>
        <v>61325.325000000004</v>
      </c>
      <c r="O363" s="2" t="s">
        <v>208</v>
      </c>
      <c r="P363" s="17"/>
      <c r="Q363" s="9"/>
      <c r="R363" s="466" t="s">
        <v>40</v>
      </c>
      <c r="S363" s="521" t="s">
        <v>516</v>
      </c>
      <c r="T363" s="522"/>
      <c r="U363" s="3"/>
    </row>
    <row r="364" spans="2:21" s="81" customFormat="1" ht="24.95" customHeight="1" x14ac:dyDescent="0.25">
      <c r="B364" s="78" t="s">
        <v>330</v>
      </c>
      <c r="C364" s="78" t="s">
        <v>331</v>
      </c>
      <c r="D364" s="2" t="s">
        <v>83</v>
      </c>
      <c r="E364" s="78"/>
      <c r="F364" s="78" t="s">
        <v>39</v>
      </c>
      <c r="G364" s="370" t="s">
        <v>84</v>
      </c>
      <c r="H364" s="370"/>
      <c r="I364" s="12">
        <v>44897</v>
      </c>
      <c r="J364" s="2" t="str">
        <f t="shared" ref="J364" si="818">B364</f>
        <v>JN-72/2022</v>
      </c>
      <c r="K364" s="25">
        <v>45291</v>
      </c>
      <c r="L364" s="4">
        <v>27154.44</v>
      </c>
      <c r="M364" s="4">
        <f>L364*25/100</f>
        <v>6788.61</v>
      </c>
      <c r="N364" s="4">
        <f t="shared" ref="N364" si="819">L364+M364</f>
        <v>33943.049999999996</v>
      </c>
      <c r="O364" s="2" t="s">
        <v>208</v>
      </c>
      <c r="P364" s="22"/>
      <c r="Q364" s="9"/>
      <c r="R364" s="78"/>
      <c r="S364" s="519" t="s">
        <v>516</v>
      </c>
      <c r="T364" s="520"/>
      <c r="U364" s="3"/>
    </row>
    <row r="365" spans="2:21" s="81" customFormat="1" ht="24.95" customHeight="1" x14ac:dyDescent="0.25">
      <c r="B365" s="78" t="s">
        <v>355</v>
      </c>
      <c r="C365" s="78" t="s">
        <v>356</v>
      </c>
      <c r="D365" s="2" t="s">
        <v>61</v>
      </c>
      <c r="E365" s="78"/>
      <c r="F365" s="82" t="s">
        <v>39</v>
      </c>
      <c r="G365" s="78" t="s">
        <v>458</v>
      </c>
      <c r="H365" s="78"/>
      <c r="I365" s="12">
        <v>44571</v>
      </c>
      <c r="J365" s="2" t="str">
        <f t="shared" ref="J365:J371" si="820">B365</f>
        <v>JN-73/2022</v>
      </c>
      <c r="K365" s="25">
        <v>44596</v>
      </c>
      <c r="L365" s="4">
        <v>32000</v>
      </c>
      <c r="M365" s="4">
        <f>L365*25/100</f>
        <v>8000</v>
      </c>
      <c r="N365" s="4">
        <f t="shared" ref="N365" si="821">L365+M365</f>
        <v>40000</v>
      </c>
      <c r="O365" s="2" t="s">
        <v>208</v>
      </c>
      <c r="P365" s="22">
        <f>K365</f>
        <v>44596</v>
      </c>
      <c r="Q365" s="9">
        <v>40000</v>
      </c>
      <c r="R365" s="78"/>
      <c r="S365" s="79"/>
      <c r="T365" s="80"/>
      <c r="U365" s="3"/>
    </row>
    <row r="366" spans="2:21" s="81" customFormat="1" ht="27" x14ac:dyDescent="0.25">
      <c r="B366" s="78" t="s">
        <v>357</v>
      </c>
      <c r="C366" s="78" t="s">
        <v>358</v>
      </c>
      <c r="D366" s="2" t="s">
        <v>359</v>
      </c>
      <c r="E366" s="78"/>
      <c r="F366" s="82" t="s">
        <v>39</v>
      </c>
      <c r="G366" s="78" t="s">
        <v>418</v>
      </c>
      <c r="H366" s="78"/>
      <c r="I366" s="12">
        <v>44582</v>
      </c>
      <c r="J366" s="2" t="str">
        <f t="shared" si="820"/>
        <v>JN-74/2022</v>
      </c>
      <c r="K366" s="25">
        <v>44681</v>
      </c>
      <c r="L366" s="4">
        <v>178000</v>
      </c>
      <c r="M366" s="4">
        <f>L366*25/100</f>
        <v>44500</v>
      </c>
      <c r="N366" s="4">
        <f t="shared" ref="N366" si="822">L366+M366</f>
        <v>222500</v>
      </c>
      <c r="O366" s="2" t="s">
        <v>419</v>
      </c>
      <c r="P366" s="22">
        <v>44679</v>
      </c>
      <c r="Q366" s="9">
        <f t="shared" ref="Q366:Q371" si="823">N366</f>
        <v>222500</v>
      </c>
      <c r="R366" s="78"/>
      <c r="S366" s="79"/>
      <c r="T366" s="80"/>
      <c r="U366" s="3"/>
    </row>
    <row r="367" spans="2:21" s="81" customFormat="1" ht="45" x14ac:dyDescent="0.25">
      <c r="B367" s="78" t="s">
        <v>360</v>
      </c>
      <c r="C367" s="78" t="s">
        <v>361</v>
      </c>
      <c r="D367" s="2" t="s">
        <v>362</v>
      </c>
      <c r="E367" s="78"/>
      <c r="F367" s="82" t="s">
        <v>39</v>
      </c>
      <c r="G367" s="78" t="s">
        <v>415</v>
      </c>
      <c r="H367" s="78"/>
      <c r="I367" s="12">
        <v>44575</v>
      </c>
      <c r="J367" s="2" t="str">
        <f t="shared" si="820"/>
        <v>JN-75/2022</v>
      </c>
      <c r="K367" s="25">
        <f>I367+60</f>
        <v>44635</v>
      </c>
      <c r="L367" s="4">
        <v>26353</v>
      </c>
      <c r="M367" s="4">
        <v>0</v>
      </c>
      <c r="N367" s="4">
        <f t="shared" ref="N367" si="824">L367+M367</f>
        <v>26353</v>
      </c>
      <c r="O367" s="2" t="s">
        <v>208</v>
      </c>
      <c r="P367" s="22">
        <v>44585</v>
      </c>
      <c r="Q367" s="9">
        <f t="shared" si="823"/>
        <v>26353</v>
      </c>
      <c r="R367" s="85"/>
      <c r="S367" s="517"/>
      <c r="T367" s="518"/>
      <c r="U367" s="3"/>
    </row>
    <row r="368" spans="2:21" s="81" customFormat="1" ht="36" x14ac:dyDescent="0.25">
      <c r="B368" s="78" t="s">
        <v>363</v>
      </c>
      <c r="C368" s="78" t="s">
        <v>364</v>
      </c>
      <c r="D368" s="2" t="s">
        <v>365</v>
      </c>
      <c r="E368" s="78"/>
      <c r="F368" s="82" t="s">
        <v>39</v>
      </c>
      <c r="G368" s="78" t="s">
        <v>416</v>
      </c>
      <c r="H368" s="78"/>
      <c r="I368" s="12">
        <v>44578</v>
      </c>
      <c r="J368" s="2" t="str">
        <f t="shared" si="820"/>
        <v>JN-76/2022</v>
      </c>
      <c r="K368" s="25">
        <f>I368+60</f>
        <v>44638</v>
      </c>
      <c r="L368" s="4">
        <v>41250</v>
      </c>
      <c r="M368" s="4">
        <v>0</v>
      </c>
      <c r="N368" s="4">
        <f t="shared" ref="N368" si="825">L368+M368</f>
        <v>41250</v>
      </c>
      <c r="O368" s="2" t="s">
        <v>208</v>
      </c>
      <c r="P368" s="22">
        <v>44611</v>
      </c>
      <c r="Q368" s="9">
        <f t="shared" si="823"/>
        <v>41250</v>
      </c>
      <c r="R368" s="78"/>
      <c r="S368" s="79"/>
      <c r="T368" s="80"/>
      <c r="U368" s="3"/>
    </row>
    <row r="369" spans="2:21" s="81" customFormat="1" ht="24.95" customHeight="1" x14ac:dyDescent="0.25">
      <c r="B369" s="78" t="s">
        <v>702</v>
      </c>
      <c r="C369" s="78" t="s">
        <v>366</v>
      </c>
      <c r="D369" s="2" t="s">
        <v>867</v>
      </c>
      <c r="E369" s="78"/>
      <c r="F369" s="82" t="s">
        <v>39</v>
      </c>
      <c r="G369" s="78" t="s">
        <v>417</v>
      </c>
      <c r="H369" s="78"/>
      <c r="I369" s="12">
        <v>44573</v>
      </c>
      <c r="J369" s="2" t="str">
        <f t="shared" si="820"/>
        <v>JN-77/2022 grupa 1</v>
      </c>
      <c r="K369" s="25">
        <f>I369+60</f>
        <v>44633</v>
      </c>
      <c r="L369" s="4">
        <v>92686</v>
      </c>
      <c r="M369" s="4">
        <f>L369*25/100</f>
        <v>23171.5</v>
      </c>
      <c r="N369" s="4">
        <f t="shared" ref="N369" si="826">L369+M369</f>
        <v>115857.5</v>
      </c>
      <c r="O369" s="2" t="s">
        <v>208</v>
      </c>
      <c r="P369" s="22">
        <v>44634</v>
      </c>
      <c r="Q369" s="9">
        <f t="shared" si="823"/>
        <v>115857.5</v>
      </c>
      <c r="R369" s="78"/>
      <c r="S369" s="79"/>
      <c r="T369" s="80"/>
      <c r="U369" s="3"/>
    </row>
    <row r="370" spans="2:21" s="231" customFormat="1" ht="24.95" customHeight="1" x14ac:dyDescent="0.25">
      <c r="B370" s="230" t="s">
        <v>703</v>
      </c>
      <c r="C370" s="230" t="s">
        <v>366</v>
      </c>
      <c r="D370" s="2" t="s">
        <v>867</v>
      </c>
      <c r="E370" s="230"/>
      <c r="F370" s="230" t="s">
        <v>39</v>
      </c>
      <c r="G370" s="230" t="s">
        <v>417</v>
      </c>
      <c r="H370" s="230"/>
      <c r="I370" s="12">
        <v>44721</v>
      </c>
      <c r="J370" s="2" t="str">
        <f t="shared" si="820"/>
        <v>JN-77/2022 grupa 2</v>
      </c>
      <c r="K370" s="25">
        <f>I370+60</f>
        <v>44781</v>
      </c>
      <c r="L370" s="4">
        <v>5570</v>
      </c>
      <c r="M370" s="4">
        <f>L370*25/100</f>
        <v>1392.5</v>
      </c>
      <c r="N370" s="4">
        <f t="shared" ref="N370:N371" si="827">L370+M370</f>
        <v>6962.5</v>
      </c>
      <c r="O370" s="2" t="s">
        <v>208</v>
      </c>
      <c r="P370" s="22">
        <v>44727</v>
      </c>
      <c r="Q370" s="9">
        <f t="shared" si="823"/>
        <v>6962.5</v>
      </c>
      <c r="R370" s="230"/>
      <c r="S370" s="228"/>
      <c r="T370" s="229"/>
      <c r="U370" s="3"/>
    </row>
    <row r="371" spans="2:21" s="316" customFormat="1" ht="24.95" customHeight="1" x14ac:dyDescent="0.25">
      <c r="B371" s="315" t="s">
        <v>868</v>
      </c>
      <c r="C371" s="315" t="s">
        <v>366</v>
      </c>
      <c r="D371" s="2" t="s">
        <v>867</v>
      </c>
      <c r="E371" s="315"/>
      <c r="F371" s="325" t="s">
        <v>39</v>
      </c>
      <c r="G371" s="325" t="s">
        <v>417</v>
      </c>
      <c r="H371" s="325"/>
      <c r="I371" s="12">
        <v>44844</v>
      </c>
      <c r="J371" s="2" t="str">
        <f t="shared" si="820"/>
        <v>JN-77/2022 grupa 3</v>
      </c>
      <c r="K371" s="25">
        <f>I371+60</f>
        <v>44904</v>
      </c>
      <c r="L371" s="4">
        <v>1165</v>
      </c>
      <c r="M371" s="4">
        <f t="shared" ref="M371" si="828">L371*25/100</f>
        <v>291.25</v>
      </c>
      <c r="N371" s="4">
        <f t="shared" si="827"/>
        <v>1456.25</v>
      </c>
      <c r="O371" s="2" t="s">
        <v>208</v>
      </c>
      <c r="P371" s="22">
        <v>44844</v>
      </c>
      <c r="Q371" s="9">
        <f t="shared" si="823"/>
        <v>1456.25</v>
      </c>
      <c r="R371" s="315"/>
      <c r="S371" s="313"/>
      <c r="T371" s="314"/>
      <c r="U371" s="3"/>
    </row>
    <row r="372" spans="2:21" s="81" customFormat="1" ht="24.95" customHeight="1" x14ac:dyDescent="0.25">
      <c r="B372" s="509" t="s">
        <v>602</v>
      </c>
      <c r="C372" s="78" t="s">
        <v>367</v>
      </c>
      <c r="D372" s="2" t="s">
        <v>368</v>
      </c>
      <c r="E372" s="78"/>
      <c r="F372" s="82"/>
      <c r="G372" s="171"/>
      <c r="H372" s="171"/>
      <c r="I372" s="12"/>
      <c r="J372" s="2"/>
      <c r="K372" s="25"/>
      <c r="L372" s="4"/>
      <c r="M372" s="4"/>
      <c r="N372" s="4"/>
      <c r="O372" s="2"/>
      <c r="P372" s="22"/>
      <c r="Q372" s="9"/>
      <c r="R372" s="78"/>
      <c r="S372" s="79"/>
      <c r="T372" s="80"/>
      <c r="U372" s="3"/>
    </row>
    <row r="373" spans="2:21" s="174" customFormat="1" ht="24.95" customHeight="1" x14ac:dyDescent="0.25">
      <c r="B373" s="171" t="s">
        <v>603</v>
      </c>
      <c r="C373" s="171" t="s">
        <v>604</v>
      </c>
      <c r="D373" s="2" t="s">
        <v>605</v>
      </c>
      <c r="E373" s="171"/>
      <c r="F373" s="171" t="s">
        <v>39</v>
      </c>
      <c r="G373" s="171" t="s">
        <v>606</v>
      </c>
      <c r="H373" s="171"/>
      <c r="I373" s="12">
        <v>44578</v>
      </c>
      <c r="J373" s="2" t="str">
        <f>B373</f>
        <v>JN-78/2022 grupa B</v>
      </c>
      <c r="K373" s="25">
        <f>I373+8</f>
        <v>44586</v>
      </c>
      <c r="L373" s="4">
        <v>30000</v>
      </c>
      <c r="M373" s="4">
        <v>0</v>
      </c>
      <c r="N373" s="4">
        <f t="shared" ref="N373" si="829">L373+M373</f>
        <v>30000</v>
      </c>
      <c r="O373" s="2" t="s">
        <v>208</v>
      </c>
      <c r="P373" s="22">
        <f>K373</f>
        <v>44586</v>
      </c>
      <c r="Q373" s="9">
        <f>N373</f>
        <v>30000</v>
      </c>
      <c r="R373" s="171"/>
      <c r="S373" s="172"/>
      <c r="T373" s="173"/>
      <c r="U373" s="3"/>
    </row>
    <row r="374" spans="2:21" s="81" customFormat="1" ht="24.95" customHeight="1" x14ac:dyDescent="0.25">
      <c r="B374" s="509" t="s">
        <v>369</v>
      </c>
      <c r="C374" s="78" t="s">
        <v>370</v>
      </c>
      <c r="D374" s="2" t="s">
        <v>371</v>
      </c>
      <c r="E374" s="78"/>
      <c r="F374" s="82" t="s">
        <v>39</v>
      </c>
      <c r="G374" s="78"/>
      <c r="H374" s="78"/>
      <c r="I374" s="12"/>
      <c r="J374" s="2"/>
      <c r="K374" s="25"/>
      <c r="L374" s="4"/>
      <c r="M374" s="4"/>
      <c r="N374" s="4"/>
      <c r="O374" s="2"/>
      <c r="P374" s="22"/>
      <c r="Q374" s="9"/>
      <c r="R374" s="78"/>
      <c r="S374" s="79"/>
      <c r="T374" s="80"/>
      <c r="U374" s="3"/>
    </row>
    <row r="375" spans="2:21" s="81" customFormat="1" ht="24.95" customHeight="1" x14ac:dyDescent="0.25">
      <c r="B375" s="509" t="s">
        <v>372</v>
      </c>
      <c r="C375" s="78" t="s">
        <v>373</v>
      </c>
      <c r="D375" s="2" t="s">
        <v>374</v>
      </c>
      <c r="E375" s="78"/>
      <c r="F375" s="82" t="s">
        <v>39</v>
      </c>
      <c r="G375" s="78"/>
      <c r="H375" s="78"/>
      <c r="I375" s="12"/>
      <c r="J375" s="2"/>
      <c r="K375" s="25"/>
      <c r="L375" s="4"/>
      <c r="M375" s="4"/>
      <c r="N375" s="4"/>
      <c r="O375" s="2"/>
      <c r="P375" s="22"/>
      <c r="Q375" s="9"/>
      <c r="R375" s="78"/>
      <c r="S375" s="79"/>
      <c r="T375" s="80"/>
      <c r="U375" s="3"/>
    </row>
    <row r="376" spans="2:21" s="81" customFormat="1" ht="24.95" customHeight="1" x14ac:dyDescent="0.25">
      <c r="B376" s="509" t="s">
        <v>375</v>
      </c>
      <c r="C376" s="78" t="s">
        <v>376</v>
      </c>
      <c r="D376" s="2" t="s">
        <v>60</v>
      </c>
      <c r="E376" s="78"/>
      <c r="F376" s="82" t="s">
        <v>39</v>
      </c>
      <c r="G376" s="78"/>
      <c r="H376" s="78"/>
      <c r="I376" s="12"/>
      <c r="J376" s="2"/>
      <c r="K376" s="25"/>
      <c r="L376" s="4"/>
      <c r="M376" s="4"/>
      <c r="N376" s="4"/>
      <c r="O376" s="2"/>
      <c r="P376" s="22"/>
      <c r="Q376" s="9"/>
      <c r="R376" s="78"/>
      <c r="S376" s="79"/>
      <c r="T376" s="80"/>
      <c r="U376" s="3"/>
    </row>
    <row r="377" spans="2:21" s="81" customFormat="1" ht="24.95" customHeight="1" x14ac:dyDescent="0.25">
      <c r="B377" s="78" t="s">
        <v>377</v>
      </c>
      <c r="C377" s="78" t="s">
        <v>378</v>
      </c>
      <c r="D377" s="2" t="s">
        <v>379</v>
      </c>
      <c r="E377" s="78"/>
      <c r="F377" s="82" t="s">
        <v>39</v>
      </c>
      <c r="G377" s="78" t="s">
        <v>511</v>
      </c>
      <c r="H377" s="78"/>
      <c r="I377" s="12">
        <v>44624</v>
      </c>
      <c r="J377" s="2" t="str">
        <f>B377</f>
        <v>JN-82/2022</v>
      </c>
      <c r="K377" s="25">
        <v>44637</v>
      </c>
      <c r="L377" s="4">
        <v>60450</v>
      </c>
      <c r="M377" s="4">
        <f>L377*25/100</f>
        <v>15112.5</v>
      </c>
      <c r="N377" s="4">
        <f t="shared" ref="N377" si="830">L377+M377</f>
        <v>75562.5</v>
      </c>
      <c r="O377" s="2" t="s">
        <v>419</v>
      </c>
      <c r="P377" s="22">
        <f>K377</f>
        <v>44637</v>
      </c>
      <c r="Q377" s="9">
        <f>N377</f>
        <v>75562.5</v>
      </c>
      <c r="R377" s="78"/>
      <c r="S377" s="79"/>
      <c r="T377" s="80"/>
      <c r="U377" s="3"/>
    </row>
    <row r="378" spans="2:21" s="81" customFormat="1" ht="24.95" customHeight="1" x14ac:dyDescent="0.25">
      <c r="B378" s="509" t="s">
        <v>380</v>
      </c>
      <c r="C378" s="78" t="s">
        <v>381</v>
      </c>
      <c r="D378" s="2" t="s">
        <v>382</v>
      </c>
      <c r="E378" s="78"/>
      <c r="F378" s="82" t="s">
        <v>39</v>
      </c>
      <c r="G378" s="78"/>
      <c r="H378" s="78"/>
      <c r="I378" s="12"/>
      <c r="J378" s="2"/>
      <c r="K378" s="25"/>
      <c r="L378" s="4"/>
      <c r="M378" s="4"/>
      <c r="N378" s="4"/>
      <c r="O378" s="2"/>
      <c r="P378" s="22"/>
      <c r="Q378" s="9"/>
      <c r="R378" s="78"/>
      <c r="S378" s="79"/>
      <c r="T378" s="80"/>
      <c r="U378" s="3"/>
    </row>
    <row r="379" spans="2:21" s="81" customFormat="1" ht="24.95" customHeight="1" x14ac:dyDescent="0.25">
      <c r="B379" s="509" t="s">
        <v>383</v>
      </c>
      <c r="C379" s="78" t="s">
        <v>384</v>
      </c>
      <c r="D379" s="2" t="s">
        <v>385</v>
      </c>
      <c r="E379" s="78"/>
      <c r="F379" s="82" t="s">
        <v>39</v>
      </c>
      <c r="G379" s="78" t="s">
        <v>468</v>
      </c>
      <c r="H379" s="78"/>
      <c r="I379" s="12">
        <v>44620</v>
      </c>
      <c r="J379" s="2" t="str">
        <f>B379</f>
        <v>JN-84/2022</v>
      </c>
      <c r="K379" s="25">
        <v>44834</v>
      </c>
      <c r="L379" s="4">
        <v>40000</v>
      </c>
      <c r="M379" s="4">
        <f>L379*25/100</f>
        <v>10000</v>
      </c>
      <c r="N379" s="4">
        <f t="shared" ref="N379" si="831">L379+M379</f>
        <v>50000</v>
      </c>
      <c r="O379" s="2" t="s">
        <v>419</v>
      </c>
      <c r="P379" s="22"/>
      <c r="Q379" s="9"/>
      <c r="R379" s="78"/>
      <c r="S379" s="79"/>
      <c r="T379" s="80"/>
      <c r="U379" s="3"/>
    </row>
    <row r="380" spans="2:21" s="81" customFormat="1" ht="24.95" customHeight="1" x14ac:dyDescent="0.25">
      <c r="B380" s="509" t="s">
        <v>386</v>
      </c>
      <c r="C380" s="78" t="s">
        <v>387</v>
      </c>
      <c r="D380" s="2" t="s">
        <v>149</v>
      </c>
      <c r="E380" s="78"/>
      <c r="F380" s="82" t="s">
        <v>39</v>
      </c>
      <c r="G380" s="78"/>
      <c r="H380" s="78"/>
      <c r="I380" s="12"/>
      <c r="J380" s="2"/>
      <c r="K380" s="25"/>
      <c r="L380" s="4"/>
      <c r="M380" s="4"/>
      <c r="N380" s="4"/>
      <c r="O380" s="2"/>
      <c r="P380" s="22"/>
      <c r="Q380" s="9"/>
      <c r="R380" s="78"/>
      <c r="S380" s="79"/>
      <c r="T380" s="80"/>
      <c r="U380" s="3"/>
    </row>
    <row r="381" spans="2:21" s="81" customFormat="1" ht="24.95" customHeight="1" x14ac:dyDescent="0.25">
      <c r="B381" s="509" t="s">
        <v>388</v>
      </c>
      <c r="C381" s="78" t="s">
        <v>389</v>
      </c>
      <c r="D381" s="2" t="s">
        <v>390</v>
      </c>
      <c r="E381" s="78"/>
      <c r="F381" s="82" t="s">
        <v>39</v>
      </c>
      <c r="G381" s="78"/>
      <c r="H381" s="78"/>
      <c r="I381" s="12"/>
      <c r="J381" s="2"/>
      <c r="K381" s="25"/>
      <c r="L381" s="4"/>
      <c r="M381" s="4"/>
      <c r="N381" s="4"/>
      <c r="O381" s="2"/>
      <c r="P381" s="22"/>
      <c r="Q381" s="9"/>
      <c r="R381" s="78"/>
      <c r="S381" s="79"/>
      <c r="T381" s="80"/>
      <c r="U381" s="3"/>
    </row>
    <row r="382" spans="2:21" s="81" customFormat="1" ht="24.95" customHeight="1" x14ac:dyDescent="0.25">
      <c r="B382" s="78" t="s">
        <v>391</v>
      </c>
      <c r="C382" s="78" t="s">
        <v>392</v>
      </c>
      <c r="D382" s="2" t="s">
        <v>393</v>
      </c>
      <c r="E382" s="78"/>
      <c r="F382" s="82" t="s">
        <v>39</v>
      </c>
      <c r="G382" s="78" t="s">
        <v>176</v>
      </c>
      <c r="H382" s="78"/>
      <c r="I382" s="12">
        <v>44600</v>
      </c>
      <c r="J382" s="2" t="str">
        <f>B382</f>
        <v>JN-87/2022</v>
      </c>
      <c r="K382" s="25">
        <v>44612</v>
      </c>
      <c r="L382" s="4">
        <v>45623</v>
      </c>
      <c r="M382" s="4">
        <f>L382*25/100</f>
        <v>11405.75</v>
      </c>
      <c r="N382" s="4">
        <f t="shared" ref="N382" si="832">L382+M382</f>
        <v>57028.75</v>
      </c>
      <c r="O382" s="2" t="s">
        <v>419</v>
      </c>
      <c r="P382" s="22">
        <f>K382</f>
        <v>44612</v>
      </c>
      <c r="Q382" s="9">
        <f>N382</f>
        <v>57028.75</v>
      </c>
      <c r="R382" s="78"/>
      <c r="S382" s="79"/>
      <c r="T382" s="80"/>
      <c r="U382" s="3"/>
    </row>
    <row r="383" spans="2:21" s="81" customFormat="1" ht="24.95" customHeight="1" x14ac:dyDescent="0.25">
      <c r="B383" s="78" t="s">
        <v>394</v>
      </c>
      <c r="C383" s="78" t="s">
        <v>395</v>
      </c>
      <c r="D383" s="2" t="s">
        <v>396</v>
      </c>
      <c r="E383" s="78"/>
      <c r="F383" s="82" t="s">
        <v>39</v>
      </c>
      <c r="G383" s="78" t="s">
        <v>484</v>
      </c>
      <c r="H383" s="78"/>
      <c r="I383" s="12">
        <v>44627</v>
      </c>
      <c r="J383" s="2" t="str">
        <f>B383</f>
        <v>JN-88/2022</v>
      </c>
      <c r="K383" s="25">
        <v>44713</v>
      </c>
      <c r="L383" s="4">
        <v>29000</v>
      </c>
      <c r="M383" s="4">
        <f>L383*25/100</f>
        <v>7250</v>
      </c>
      <c r="N383" s="4">
        <f t="shared" ref="N383" si="833">L383+M383</f>
        <v>36250</v>
      </c>
      <c r="O383" s="2" t="s">
        <v>419</v>
      </c>
      <c r="P383" s="22">
        <v>44851</v>
      </c>
      <c r="Q383" s="9">
        <f>N383</f>
        <v>36250</v>
      </c>
      <c r="R383" s="78"/>
      <c r="S383" s="517"/>
      <c r="T383" s="518"/>
      <c r="U383" s="3"/>
    </row>
    <row r="384" spans="2:21" s="81" customFormat="1" ht="24.95" customHeight="1" x14ac:dyDescent="0.25">
      <c r="B384" s="509" t="s">
        <v>397</v>
      </c>
      <c r="C384" s="78" t="s">
        <v>398</v>
      </c>
      <c r="D384" s="2" t="s">
        <v>396</v>
      </c>
      <c r="E384" s="78"/>
      <c r="F384" s="82" t="s">
        <v>39</v>
      </c>
      <c r="G384" s="78"/>
      <c r="H384" s="78"/>
      <c r="I384" s="12"/>
      <c r="J384" s="2"/>
      <c r="K384" s="25"/>
      <c r="L384" s="4"/>
      <c r="M384" s="4"/>
      <c r="N384" s="4"/>
      <c r="O384" s="2"/>
      <c r="P384" s="22"/>
      <c r="Q384" s="9"/>
      <c r="R384" s="78"/>
      <c r="S384" s="79"/>
      <c r="T384" s="80"/>
      <c r="U384" s="3"/>
    </row>
    <row r="385" spans="2:21" s="81" customFormat="1" ht="24.95" customHeight="1" x14ac:dyDescent="0.25">
      <c r="B385" s="509" t="s">
        <v>399</v>
      </c>
      <c r="C385" s="78" t="s">
        <v>400</v>
      </c>
      <c r="D385" s="2" t="s">
        <v>401</v>
      </c>
      <c r="E385" s="78"/>
      <c r="F385" s="82" t="s">
        <v>39</v>
      </c>
      <c r="G385" s="78"/>
      <c r="H385" s="78"/>
      <c r="I385" s="12"/>
      <c r="J385" s="2"/>
      <c r="K385" s="25"/>
      <c r="L385" s="4"/>
      <c r="M385" s="4"/>
      <c r="N385" s="4"/>
      <c r="O385" s="2"/>
      <c r="P385" s="22"/>
      <c r="Q385" s="9"/>
      <c r="R385" s="78"/>
      <c r="S385" s="79"/>
      <c r="T385" s="80"/>
      <c r="U385" s="3"/>
    </row>
    <row r="386" spans="2:21" s="81" customFormat="1" ht="24.95" customHeight="1" x14ac:dyDescent="0.25">
      <c r="B386" s="509" t="s">
        <v>402</v>
      </c>
      <c r="C386" s="78" t="s">
        <v>403</v>
      </c>
      <c r="D386" s="2" t="s">
        <v>404</v>
      </c>
      <c r="E386" s="78"/>
      <c r="F386" s="82" t="s">
        <v>39</v>
      </c>
      <c r="G386" s="78"/>
      <c r="H386" s="78"/>
      <c r="I386" s="12"/>
      <c r="J386" s="2"/>
      <c r="K386" s="25"/>
      <c r="L386" s="4"/>
      <c r="M386" s="4"/>
      <c r="N386" s="4"/>
      <c r="O386" s="2"/>
      <c r="P386" s="22"/>
      <c r="Q386" s="9"/>
      <c r="R386" s="78"/>
      <c r="S386" s="79"/>
      <c r="T386" s="80"/>
      <c r="U386" s="3"/>
    </row>
    <row r="387" spans="2:21" s="81" customFormat="1" ht="24.95" customHeight="1" x14ac:dyDescent="0.25">
      <c r="B387" s="510" t="s">
        <v>405</v>
      </c>
      <c r="C387" s="13" t="s">
        <v>406</v>
      </c>
      <c r="D387" s="169" t="s">
        <v>407</v>
      </c>
      <c r="E387" s="13"/>
      <c r="F387" s="13" t="s">
        <v>414</v>
      </c>
      <c r="G387" s="78"/>
      <c r="H387" s="78"/>
      <c r="I387" s="12"/>
      <c r="J387" s="2"/>
      <c r="K387" s="25"/>
      <c r="L387" s="4"/>
      <c r="M387" s="4"/>
      <c r="N387" s="4"/>
      <c r="O387" s="2"/>
      <c r="P387" s="22"/>
      <c r="Q387" s="9"/>
      <c r="R387" s="78"/>
      <c r="S387" s="79"/>
      <c r="T387" s="80"/>
      <c r="U387" s="3"/>
    </row>
    <row r="388" spans="2:21" s="81" customFormat="1" ht="24.95" customHeight="1" x14ac:dyDescent="0.25">
      <c r="B388" s="78" t="s">
        <v>408</v>
      </c>
      <c r="C388" s="78" t="s">
        <v>409</v>
      </c>
      <c r="D388" s="2" t="s">
        <v>410</v>
      </c>
      <c r="E388" s="78"/>
      <c r="F388" s="78" t="s">
        <v>39</v>
      </c>
      <c r="G388" s="266" t="s">
        <v>767</v>
      </c>
      <c r="H388" s="266"/>
      <c r="I388" s="12">
        <v>44690</v>
      </c>
      <c r="J388" s="2" t="str">
        <f t="shared" ref="J388:J400" si="834">B388</f>
        <v>JN-93/2022</v>
      </c>
      <c r="K388" s="25">
        <v>44760</v>
      </c>
      <c r="L388" s="4">
        <v>48920</v>
      </c>
      <c r="M388" s="4">
        <f t="shared" ref="M388:M394" si="835">L388*25/100</f>
        <v>12230</v>
      </c>
      <c r="N388" s="4">
        <f t="shared" ref="N388" si="836">L388+M388</f>
        <v>61150</v>
      </c>
      <c r="O388" s="2" t="s">
        <v>419</v>
      </c>
      <c r="P388" s="22">
        <f>K388</f>
        <v>44760</v>
      </c>
      <c r="Q388" s="9">
        <f>N388</f>
        <v>61150</v>
      </c>
      <c r="R388" s="78"/>
      <c r="S388" s="79"/>
      <c r="T388" s="80"/>
      <c r="U388" s="3"/>
    </row>
    <row r="389" spans="2:21" s="89" customFormat="1" ht="24.95" customHeight="1" x14ac:dyDescent="0.25">
      <c r="B389" s="88" t="s">
        <v>420</v>
      </c>
      <c r="C389" s="88" t="s">
        <v>421</v>
      </c>
      <c r="D389" s="2" t="s">
        <v>61</v>
      </c>
      <c r="E389" s="88"/>
      <c r="F389" s="88" t="s">
        <v>39</v>
      </c>
      <c r="G389" s="88" t="s">
        <v>422</v>
      </c>
      <c r="H389" s="88"/>
      <c r="I389" s="12">
        <v>44586</v>
      </c>
      <c r="J389" s="2" t="str">
        <f t="shared" si="834"/>
        <v>JN-94/2022</v>
      </c>
      <c r="K389" s="25">
        <v>44592</v>
      </c>
      <c r="L389" s="4">
        <v>25614</v>
      </c>
      <c r="M389" s="4">
        <f t="shared" si="835"/>
        <v>6403.5</v>
      </c>
      <c r="N389" s="4">
        <f t="shared" ref="N389" si="837">L389+M389</f>
        <v>32017.5</v>
      </c>
      <c r="O389" s="2" t="s">
        <v>208</v>
      </c>
      <c r="P389" s="22">
        <f>K389</f>
        <v>44592</v>
      </c>
      <c r="Q389" s="9">
        <f>N389</f>
        <v>32017.5</v>
      </c>
      <c r="R389" s="88"/>
      <c r="S389" s="86"/>
      <c r="T389" s="87"/>
      <c r="U389" s="3"/>
    </row>
    <row r="390" spans="2:21" s="97" customFormat="1" ht="24.95" customHeight="1" x14ac:dyDescent="0.25">
      <c r="B390" s="94" t="s">
        <v>432</v>
      </c>
      <c r="C390" s="94" t="s">
        <v>433</v>
      </c>
      <c r="D390" s="2" t="s">
        <v>61</v>
      </c>
      <c r="E390" s="94"/>
      <c r="F390" s="323" t="s">
        <v>39</v>
      </c>
      <c r="G390" s="323" t="s">
        <v>458</v>
      </c>
      <c r="H390" s="323"/>
      <c r="I390" s="12">
        <v>44592</v>
      </c>
      <c r="J390" s="2" t="str">
        <f t="shared" si="834"/>
        <v>JN-95/2022</v>
      </c>
      <c r="K390" s="25">
        <v>44846</v>
      </c>
      <c r="L390" s="4">
        <v>28350</v>
      </c>
      <c r="M390" s="4">
        <f t="shared" si="835"/>
        <v>7087.5</v>
      </c>
      <c r="N390" s="4">
        <f t="shared" ref="N390" si="838">L390+M390</f>
        <v>35437.5</v>
      </c>
      <c r="O390" s="2" t="s">
        <v>208</v>
      </c>
      <c r="P390" s="22">
        <f>K390</f>
        <v>44846</v>
      </c>
      <c r="Q390" s="9">
        <f>N390</f>
        <v>35437.5</v>
      </c>
      <c r="R390" s="94"/>
      <c r="S390" s="95"/>
      <c r="T390" s="96"/>
      <c r="U390" s="3"/>
    </row>
    <row r="391" spans="2:21" s="97" customFormat="1" ht="24.95" customHeight="1" x14ac:dyDescent="0.25">
      <c r="B391" s="94" t="s">
        <v>434</v>
      </c>
      <c r="C391" s="94" t="s">
        <v>435</v>
      </c>
      <c r="D391" s="2" t="s">
        <v>61</v>
      </c>
      <c r="E391" s="94"/>
      <c r="F391" s="109" t="s">
        <v>39</v>
      </c>
      <c r="G391" s="109" t="s">
        <v>463</v>
      </c>
      <c r="H391" s="109"/>
      <c r="I391" s="12">
        <v>44599</v>
      </c>
      <c r="J391" s="2" t="str">
        <f t="shared" si="834"/>
        <v>JN-96/2022</v>
      </c>
      <c r="K391" s="25">
        <v>44613</v>
      </c>
      <c r="L391" s="4">
        <v>50000</v>
      </c>
      <c r="M391" s="4">
        <f t="shared" si="835"/>
        <v>12500</v>
      </c>
      <c r="N391" s="4">
        <f t="shared" ref="N391" si="839">L391+M391</f>
        <v>62500</v>
      </c>
      <c r="O391" s="2" t="s">
        <v>208</v>
      </c>
      <c r="P391" s="22">
        <f>K391</f>
        <v>44613</v>
      </c>
      <c r="Q391" s="9">
        <f>N391</f>
        <v>62500</v>
      </c>
      <c r="R391" s="94"/>
      <c r="S391" s="95"/>
      <c r="T391" s="96"/>
      <c r="U391" s="3"/>
    </row>
    <row r="392" spans="2:21" s="97" customFormat="1" ht="24.95" customHeight="1" x14ac:dyDescent="0.25">
      <c r="B392" s="94" t="s">
        <v>436</v>
      </c>
      <c r="C392" s="94" t="s">
        <v>437</v>
      </c>
      <c r="D392" s="2" t="s">
        <v>438</v>
      </c>
      <c r="E392" s="94"/>
      <c r="F392" s="106" t="s">
        <v>39</v>
      </c>
      <c r="G392" s="106" t="s">
        <v>457</v>
      </c>
      <c r="H392" s="106"/>
      <c r="I392" s="12">
        <v>44601</v>
      </c>
      <c r="J392" s="2" t="str">
        <f t="shared" si="834"/>
        <v>JN-97/2022</v>
      </c>
      <c r="K392" s="25">
        <f>I392+60</f>
        <v>44661</v>
      </c>
      <c r="L392" s="4">
        <v>48000</v>
      </c>
      <c r="M392" s="4">
        <f t="shared" si="835"/>
        <v>12000</v>
      </c>
      <c r="N392" s="4">
        <f t="shared" ref="N392" si="840">L392+M392</f>
        <v>60000</v>
      </c>
      <c r="O392" s="2" t="s">
        <v>208</v>
      </c>
      <c r="P392" s="22"/>
      <c r="Q392" s="9"/>
      <c r="R392" s="106"/>
      <c r="S392" s="95"/>
      <c r="T392" s="96"/>
      <c r="U392" s="3"/>
    </row>
    <row r="393" spans="2:21" s="97" customFormat="1" ht="24.95" customHeight="1" x14ac:dyDescent="0.25">
      <c r="B393" s="94" t="s">
        <v>439</v>
      </c>
      <c r="C393" s="94" t="s">
        <v>440</v>
      </c>
      <c r="D393" s="2" t="s">
        <v>441</v>
      </c>
      <c r="E393" s="94"/>
      <c r="F393" s="167" t="s">
        <v>39</v>
      </c>
      <c r="G393" s="167" t="s">
        <v>585</v>
      </c>
      <c r="H393" s="167"/>
      <c r="I393" s="12">
        <v>44629</v>
      </c>
      <c r="J393" s="2" t="str">
        <f t="shared" si="834"/>
        <v>JN-98/2022</v>
      </c>
      <c r="K393" s="25">
        <v>44742</v>
      </c>
      <c r="L393" s="4">
        <v>92200</v>
      </c>
      <c r="M393" s="4">
        <f t="shared" si="835"/>
        <v>23050</v>
      </c>
      <c r="N393" s="4">
        <f t="shared" ref="N393" si="841">L393+M393</f>
        <v>115250</v>
      </c>
      <c r="O393" s="2" t="s">
        <v>208</v>
      </c>
      <c r="P393" s="22">
        <v>44735</v>
      </c>
      <c r="Q393" s="9">
        <f t="shared" ref="Q393:Q400" si="842">N393</f>
        <v>115250</v>
      </c>
      <c r="R393" s="94"/>
      <c r="S393" s="95"/>
      <c r="T393" s="96"/>
      <c r="U393" s="3"/>
    </row>
    <row r="394" spans="2:21" s="97" customFormat="1" ht="36" x14ac:dyDescent="0.25">
      <c r="B394" s="94" t="s">
        <v>442</v>
      </c>
      <c r="C394" s="94" t="s">
        <v>443</v>
      </c>
      <c r="D394" s="2" t="s">
        <v>444</v>
      </c>
      <c r="E394" s="94"/>
      <c r="F394" s="94" t="s">
        <v>39</v>
      </c>
      <c r="G394" s="94" t="s">
        <v>429</v>
      </c>
      <c r="H394" s="94"/>
      <c r="I394" s="12">
        <v>44608</v>
      </c>
      <c r="J394" s="2" t="str">
        <f t="shared" si="834"/>
        <v>JN-99/2022</v>
      </c>
      <c r="K394" s="25">
        <f>I394+60</f>
        <v>44668</v>
      </c>
      <c r="L394" s="4">
        <v>37725</v>
      </c>
      <c r="M394" s="4">
        <f t="shared" si="835"/>
        <v>9431.25</v>
      </c>
      <c r="N394" s="4">
        <f t="shared" ref="N394" si="843">L394+M394</f>
        <v>47156.25</v>
      </c>
      <c r="O394" s="2" t="s">
        <v>208</v>
      </c>
      <c r="P394" s="22">
        <v>44631</v>
      </c>
      <c r="Q394" s="9">
        <f t="shared" si="842"/>
        <v>47156.25</v>
      </c>
      <c r="R394" s="94"/>
      <c r="S394" s="95"/>
      <c r="T394" s="96"/>
      <c r="U394" s="3"/>
    </row>
    <row r="395" spans="2:21" s="105" customFormat="1" ht="36" x14ac:dyDescent="0.25">
      <c r="B395" s="102" t="s">
        <v>451</v>
      </c>
      <c r="C395" s="102" t="s">
        <v>452</v>
      </c>
      <c r="D395" s="2" t="s">
        <v>131</v>
      </c>
      <c r="E395" s="102"/>
      <c r="F395" s="102" t="s">
        <v>39</v>
      </c>
      <c r="G395" s="102" t="s">
        <v>815</v>
      </c>
      <c r="H395" s="102"/>
      <c r="I395" s="12">
        <v>44613</v>
      </c>
      <c r="J395" s="2" t="str">
        <f t="shared" si="834"/>
        <v>JN-100/2022</v>
      </c>
      <c r="K395" s="25">
        <v>44729</v>
      </c>
      <c r="L395" s="4">
        <v>17114.25</v>
      </c>
      <c r="M395" s="4">
        <v>2176.1</v>
      </c>
      <c r="N395" s="4">
        <f t="shared" ref="N395" si="844">L395+M395</f>
        <v>19290.349999999999</v>
      </c>
      <c r="O395" s="2" t="s">
        <v>208</v>
      </c>
      <c r="P395" s="22">
        <f>K395</f>
        <v>44729</v>
      </c>
      <c r="Q395" s="9">
        <f t="shared" si="842"/>
        <v>19290.349999999999</v>
      </c>
      <c r="R395" s="102"/>
      <c r="S395" s="103"/>
      <c r="T395" s="104"/>
      <c r="U395" s="3"/>
    </row>
    <row r="396" spans="2:21" s="105" customFormat="1" ht="27" x14ac:dyDescent="0.25">
      <c r="B396" s="102" t="s">
        <v>453</v>
      </c>
      <c r="C396" s="102" t="s">
        <v>454</v>
      </c>
      <c r="D396" s="2" t="s">
        <v>455</v>
      </c>
      <c r="E396" s="102"/>
      <c r="F396" s="102" t="s">
        <v>39</v>
      </c>
      <c r="G396" s="102" t="s">
        <v>456</v>
      </c>
      <c r="H396" s="102"/>
      <c r="I396" s="12">
        <v>44609</v>
      </c>
      <c r="J396" s="2" t="str">
        <f t="shared" si="834"/>
        <v>JN-101/2022</v>
      </c>
      <c r="K396" s="25">
        <v>44644</v>
      </c>
      <c r="L396" s="4">
        <v>20060</v>
      </c>
      <c r="M396" s="4">
        <f>L396*25/100</f>
        <v>5015</v>
      </c>
      <c r="N396" s="4">
        <f t="shared" ref="N396" si="845">L396+M396</f>
        <v>25075</v>
      </c>
      <c r="O396" s="2" t="s">
        <v>208</v>
      </c>
      <c r="P396" s="22">
        <f>K396</f>
        <v>44644</v>
      </c>
      <c r="Q396" s="9">
        <f t="shared" si="842"/>
        <v>25075</v>
      </c>
      <c r="R396" s="102"/>
      <c r="S396" s="103"/>
      <c r="T396" s="104"/>
      <c r="U396" s="3"/>
    </row>
    <row r="397" spans="2:21" s="115" customFormat="1" ht="36" x14ac:dyDescent="0.25">
      <c r="B397" s="112" t="s">
        <v>469</v>
      </c>
      <c r="C397" s="112" t="s">
        <v>470</v>
      </c>
      <c r="D397" s="2" t="s">
        <v>471</v>
      </c>
      <c r="E397" s="112"/>
      <c r="F397" s="112" t="s">
        <v>39</v>
      </c>
      <c r="G397" s="112" t="s">
        <v>472</v>
      </c>
      <c r="H397" s="112"/>
      <c r="I397" s="12">
        <v>44621</v>
      </c>
      <c r="J397" s="2" t="str">
        <f t="shared" si="834"/>
        <v>JN-102/2022</v>
      </c>
      <c r="K397" s="25">
        <v>44624</v>
      </c>
      <c r="L397" s="4">
        <v>30000</v>
      </c>
      <c r="M397" s="4">
        <f>L397*25/100</f>
        <v>7500</v>
      </c>
      <c r="N397" s="4">
        <f t="shared" ref="N397" si="846">L397+M397</f>
        <v>37500</v>
      </c>
      <c r="O397" s="2" t="s">
        <v>419</v>
      </c>
      <c r="P397" s="22">
        <f>K397</f>
        <v>44624</v>
      </c>
      <c r="Q397" s="9">
        <f t="shared" si="842"/>
        <v>37500</v>
      </c>
      <c r="R397" s="112"/>
      <c r="S397" s="113"/>
      <c r="T397" s="114"/>
      <c r="U397" s="3"/>
    </row>
    <row r="398" spans="2:21" s="120" customFormat="1" ht="27" x14ac:dyDescent="0.25">
      <c r="B398" s="117" t="s">
        <v>473</v>
      </c>
      <c r="C398" s="117" t="s">
        <v>474</v>
      </c>
      <c r="D398" s="2" t="s">
        <v>475</v>
      </c>
      <c r="E398" s="117"/>
      <c r="F398" s="127" t="s">
        <v>39</v>
      </c>
      <c r="G398" s="127" t="s">
        <v>495</v>
      </c>
      <c r="H398" s="127"/>
      <c r="I398" s="12">
        <v>44649</v>
      </c>
      <c r="J398" s="2" t="str">
        <f t="shared" si="834"/>
        <v>JN-103/2022</v>
      </c>
      <c r="K398" s="25">
        <f>I398+120</f>
        <v>44769</v>
      </c>
      <c r="L398" s="4">
        <v>198570</v>
      </c>
      <c r="M398" s="4">
        <v>0</v>
      </c>
      <c r="N398" s="4">
        <f t="shared" ref="N398" si="847">L398+M398</f>
        <v>198570</v>
      </c>
      <c r="O398" s="2" t="s">
        <v>208</v>
      </c>
      <c r="P398" s="22">
        <v>44704</v>
      </c>
      <c r="Q398" s="9">
        <f t="shared" si="842"/>
        <v>198570</v>
      </c>
      <c r="R398" s="117"/>
      <c r="S398" s="118"/>
      <c r="T398" s="119"/>
      <c r="U398" s="3"/>
    </row>
    <row r="399" spans="2:21" s="120" customFormat="1" ht="18" x14ac:dyDescent="0.25">
      <c r="B399" s="117" t="s">
        <v>476</v>
      </c>
      <c r="C399" s="117" t="s">
        <v>477</v>
      </c>
      <c r="D399" s="2" t="s">
        <v>61</v>
      </c>
      <c r="E399" s="117"/>
      <c r="F399" s="250" t="s">
        <v>39</v>
      </c>
      <c r="G399" s="250" t="s">
        <v>45</v>
      </c>
      <c r="H399" s="250"/>
      <c r="I399" s="12">
        <v>44635</v>
      </c>
      <c r="J399" s="2" t="str">
        <f t="shared" si="834"/>
        <v>JN-104/2022</v>
      </c>
      <c r="K399" s="25">
        <v>44641</v>
      </c>
      <c r="L399" s="4">
        <v>27440</v>
      </c>
      <c r="M399" s="4">
        <f t="shared" ref="M399:M404" si="848">L399*25/100</f>
        <v>6860</v>
      </c>
      <c r="N399" s="4">
        <f t="shared" ref="N399" si="849">L399+M399</f>
        <v>34300</v>
      </c>
      <c r="O399" s="2" t="s">
        <v>208</v>
      </c>
      <c r="P399" s="22">
        <v>44704</v>
      </c>
      <c r="Q399" s="9">
        <f t="shared" si="842"/>
        <v>34300</v>
      </c>
      <c r="R399" s="117"/>
      <c r="S399" s="118"/>
      <c r="T399" s="119"/>
      <c r="U399" s="3"/>
    </row>
    <row r="400" spans="2:21" s="120" customFormat="1" ht="18" x14ac:dyDescent="0.25">
      <c r="B400" s="117" t="s">
        <v>478</v>
      </c>
      <c r="C400" s="117" t="s">
        <v>479</v>
      </c>
      <c r="D400" s="2" t="s">
        <v>480</v>
      </c>
      <c r="E400" s="117"/>
      <c r="F400" s="117" t="s">
        <v>39</v>
      </c>
      <c r="G400" s="117" t="s">
        <v>481</v>
      </c>
      <c r="H400" s="117"/>
      <c r="I400" s="12">
        <v>44635</v>
      </c>
      <c r="J400" s="2" t="str">
        <f t="shared" si="834"/>
        <v>JN-105/2022</v>
      </c>
      <c r="K400" s="25">
        <f>I400+60</f>
        <v>44695</v>
      </c>
      <c r="L400" s="4">
        <v>51709.58</v>
      </c>
      <c r="M400" s="4">
        <f t="shared" si="848"/>
        <v>12927.395</v>
      </c>
      <c r="N400" s="4">
        <f t="shared" ref="N400" si="850">L400+M400</f>
        <v>64636.975000000006</v>
      </c>
      <c r="O400" s="2" t="s">
        <v>208</v>
      </c>
      <c r="P400" s="22">
        <v>44648</v>
      </c>
      <c r="Q400" s="9">
        <f t="shared" si="842"/>
        <v>64636.975000000006</v>
      </c>
      <c r="R400" s="117"/>
      <c r="S400" s="118"/>
      <c r="T400" s="119"/>
      <c r="U400" s="3"/>
    </row>
    <row r="401" spans="2:21" s="120" customFormat="1" ht="21" customHeight="1" x14ac:dyDescent="0.25">
      <c r="B401" s="121" t="s">
        <v>482</v>
      </c>
      <c r="C401" s="121" t="s">
        <v>586</v>
      </c>
      <c r="D401" s="2" t="s">
        <v>483</v>
      </c>
      <c r="E401" s="117"/>
      <c r="F401" s="388" t="s">
        <v>39</v>
      </c>
      <c r="G401" s="388" t="s">
        <v>1495</v>
      </c>
      <c r="H401" s="388"/>
      <c r="I401" s="12">
        <v>44614</v>
      </c>
      <c r="J401" s="2" t="str">
        <f t="shared" ref="J401" si="851">B401</f>
        <v>JN-106/2022</v>
      </c>
      <c r="K401" s="25">
        <v>44817</v>
      </c>
      <c r="L401" s="4">
        <v>24610</v>
      </c>
      <c r="M401" s="4">
        <f t="shared" si="848"/>
        <v>6152.5</v>
      </c>
      <c r="N401" s="4">
        <f t="shared" ref="N401" si="852">L401+M401</f>
        <v>30762.5</v>
      </c>
      <c r="O401" s="2" t="s">
        <v>208</v>
      </c>
      <c r="P401" s="22">
        <f>K401</f>
        <v>44817</v>
      </c>
      <c r="Q401" s="9">
        <f t="shared" ref="Q401" si="853">N401</f>
        <v>30762.5</v>
      </c>
      <c r="R401" s="117"/>
      <c r="S401" s="118"/>
      <c r="T401" s="119"/>
      <c r="U401" s="3"/>
    </row>
    <row r="402" spans="2:21" s="131" customFormat="1" ht="27" x14ac:dyDescent="0.25">
      <c r="B402" s="128" t="s">
        <v>496</v>
      </c>
      <c r="C402" s="128" t="s">
        <v>497</v>
      </c>
      <c r="D402" s="2" t="s">
        <v>498</v>
      </c>
      <c r="E402" s="128"/>
      <c r="F402" s="138" t="s">
        <v>39</v>
      </c>
      <c r="G402" s="138" t="s">
        <v>517</v>
      </c>
      <c r="H402" s="138"/>
      <c r="I402" s="12">
        <v>44649</v>
      </c>
      <c r="J402" s="2" t="str">
        <f t="shared" ref="J402:J414" si="854">B402</f>
        <v>JN-107/2022</v>
      </c>
      <c r="K402" s="25">
        <v>44926</v>
      </c>
      <c r="L402" s="4">
        <v>198000</v>
      </c>
      <c r="M402" s="4">
        <f t="shared" si="848"/>
        <v>49500</v>
      </c>
      <c r="N402" s="4">
        <f t="shared" ref="N402" si="855">L402+M402</f>
        <v>247500</v>
      </c>
      <c r="O402" s="2" t="s">
        <v>208</v>
      </c>
      <c r="P402" s="22">
        <v>44914</v>
      </c>
      <c r="Q402" s="9">
        <f>N402</f>
        <v>247500</v>
      </c>
      <c r="R402" s="128"/>
      <c r="S402" s="517"/>
      <c r="T402" s="518"/>
      <c r="U402" s="3"/>
    </row>
    <row r="403" spans="2:21" s="131" customFormat="1" ht="27" x14ac:dyDescent="0.25">
      <c r="B403" s="128" t="s">
        <v>499</v>
      </c>
      <c r="C403" s="128" t="s">
        <v>500</v>
      </c>
      <c r="D403" s="2" t="s">
        <v>501</v>
      </c>
      <c r="E403" s="128"/>
      <c r="F403" s="266" t="s">
        <v>39</v>
      </c>
      <c r="G403" s="266" t="s">
        <v>766</v>
      </c>
      <c r="H403" s="266"/>
      <c r="I403" s="12">
        <v>44637</v>
      </c>
      <c r="J403" s="2" t="str">
        <f t="shared" si="854"/>
        <v>JN-108/2022</v>
      </c>
      <c r="K403" s="25">
        <v>44754</v>
      </c>
      <c r="L403" s="4">
        <v>24275</v>
      </c>
      <c r="M403" s="4">
        <f t="shared" si="848"/>
        <v>6068.75</v>
      </c>
      <c r="N403" s="4">
        <f t="shared" ref="N403" si="856">L403+M403</f>
        <v>30343.75</v>
      </c>
      <c r="O403" s="2" t="s">
        <v>208</v>
      </c>
      <c r="P403" s="22">
        <f>K403</f>
        <v>44754</v>
      </c>
      <c r="Q403" s="9">
        <f>N403</f>
        <v>30343.75</v>
      </c>
      <c r="R403" s="128"/>
      <c r="S403" s="129"/>
      <c r="T403" s="130"/>
      <c r="U403" s="3"/>
    </row>
    <row r="404" spans="2:21" s="131" customFormat="1" ht="36" x14ac:dyDescent="0.25">
      <c r="B404" s="128" t="s">
        <v>502</v>
      </c>
      <c r="C404" s="128" t="s">
        <v>503</v>
      </c>
      <c r="D404" s="2" t="s">
        <v>150</v>
      </c>
      <c r="E404" s="128"/>
      <c r="F404" s="128" t="s">
        <v>39</v>
      </c>
      <c r="G404" s="128" t="s">
        <v>510</v>
      </c>
      <c r="H404" s="128"/>
      <c r="I404" s="12">
        <v>44642</v>
      </c>
      <c r="J404" s="2" t="str">
        <f t="shared" si="854"/>
        <v>JN-109/2022</v>
      </c>
      <c r="K404" s="25">
        <v>44643</v>
      </c>
      <c r="L404" s="4">
        <v>23576.65</v>
      </c>
      <c r="M404" s="4">
        <f t="shared" si="848"/>
        <v>5894.1625000000004</v>
      </c>
      <c r="N404" s="4">
        <f t="shared" ref="N404" si="857">L404+M404</f>
        <v>29470.8125</v>
      </c>
      <c r="O404" s="2" t="s">
        <v>208</v>
      </c>
      <c r="P404" s="22">
        <v>44648</v>
      </c>
      <c r="Q404" s="9">
        <f t="shared" ref="Q404:Q409" si="858">N404</f>
        <v>29470.8125</v>
      </c>
      <c r="R404" s="128"/>
      <c r="S404" s="129"/>
      <c r="T404" s="130"/>
      <c r="U404" s="3"/>
    </row>
    <row r="405" spans="2:21" s="131" customFormat="1" ht="18" x14ac:dyDescent="0.25">
      <c r="B405" s="128" t="s">
        <v>504</v>
      </c>
      <c r="C405" s="128" t="s">
        <v>505</v>
      </c>
      <c r="D405" s="2" t="s">
        <v>506</v>
      </c>
      <c r="E405" s="128"/>
      <c r="F405" s="139" t="s">
        <v>39</v>
      </c>
      <c r="G405" s="139" t="s">
        <v>518</v>
      </c>
      <c r="H405" s="139"/>
      <c r="I405" s="12">
        <v>44643</v>
      </c>
      <c r="J405" s="2" t="str">
        <f t="shared" si="854"/>
        <v>JN-110/2022</v>
      </c>
      <c r="K405" s="25">
        <v>44644</v>
      </c>
      <c r="L405" s="4">
        <v>42862</v>
      </c>
      <c r="M405" s="4">
        <v>0</v>
      </c>
      <c r="N405" s="4">
        <f t="shared" ref="N405" si="859">L405+M405</f>
        <v>42862</v>
      </c>
      <c r="O405" s="2" t="s">
        <v>419</v>
      </c>
      <c r="P405" s="22">
        <f>K405</f>
        <v>44644</v>
      </c>
      <c r="Q405" s="9">
        <f t="shared" si="858"/>
        <v>42862</v>
      </c>
      <c r="R405" s="128"/>
      <c r="S405" s="129"/>
      <c r="T405" s="130"/>
      <c r="U405" s="3"/>
    </row>
    <row r="406" spans="2:21" s="131" customFormat="1" ht="27" x14ac:dyDescent="0.25">
      <c r="B406" s="128" t="s">
        <v>507</v>
      </c>
      <c r="C406" s="128" t="s">
        <v>508</v>
      </c>
      <c r="D406" s="2" t="s">
        <v>509</v>
      </c>
      <c r="E406" s="128"/>
      <c r="F406" s="236" t="s">
        <v>39</v>
      </c>
      <c r="G406" s="236" t="s">
        <v>705</v>
      </c>
      <c r="H406" s="236"/>
      <c r="I406" s="12">
        <v>44645</v>
      </c>
      <c r="J406" s="2" t="str">
        <f t="shared" si="854"/>
        <v>JN-111/2022</v>
      </c>
      <c r="K406" s="25">
        <v>44721</v>
      </c>
      <c r="L406" s="4">
        <v>38280</v>
      </c>
      <c r="M406" s="4">
        <f>L406*25/100</f>
        <v>9570</v>
      </c>
      <c r="N406" s="4">
        <f t="shared" ref="N406" si="860">L406+M406</f>
        <v>47850</v>
      </c>
      <c r="O406" s="2" t="s">
        <v>208</v>
      </c>
      <c r="P406" s="22">
        <f>K406</f>
        <v>44721</v>
      </c>
      <c r="Q406" s="9">
        <f t="shared" si="858"/>
        <v>47850</v>
      </c>
      <c r="R406" s="128"/>
      <c r="S406" s="129"/>
      <c r="T406" s="130"/>
      <c r="U406" s="3"/>
    </row>
    <row r="407" spans="2:21" s="135" customFormat="1" ht="36" x14ac:dyDescent="0.25">
      <c r="B407" s="132" t="s">
        <v>512</v>
      </c>
      <c r="C407" s="132" t="s">
        <v>513</v>
      </c>
      <c r="D407" s="2" t="s">
        <v>131</v>
      </c>
      <c r="E407" s="132"/>
      <c r="F407" s="132" t="s">
        <v>39</v>
      </c>
      <c r="G407" s="132" t="s">
        <v>514</v>
      </c>
      <c r="H407" s="132"/>
      <c r="I407" s="12">
        <v>44651</v>
      </c>
      <c r="J407" s="2" t="str">
        <f t="shared" si="854"/>
        <v>JN-112/2022</v>
      </c>
      <c r="K407" s="25">
        <v>44693</v>
      </c>
      <c r="L407" s="4">
        <v>41160</v>
      </c>
      <c r="M407" s="4">
        <v>0</v>
      </c>
      <c r="N407" s="4">
        <f t="shared" ref="N407" si="861">L407+M407</f>
        <v>41160</v>
      </c>
      <c r="O407" s="2" t="s">
        <v>208</v>
      </c>
      <c r="P407" s="22">
        <f>K407</f>
        <v>44693</v>
      </c>
      <c r="Q407" s="9">
        <f t="shared" si="858"/>
        <v>41160</v>
      </c>
      <c r="R407" s="132"/>
      <c r="S407" s="133"/>
      <c r="T407" s="134"/>
      <c r="U407" s="3"/>
    </row>
    <row r="408" spans="2:21" s="143" customFormat="1" ht="27" x14ac:dyDescent="0.25">
      <c r="B408" s="140" t="s">
        <v>519</v>
      </c>
      <c r="C408" s="140" t="s">
        <v>520</v>
      </c>
      <c r="D408" s="2" t="s">
        <v>521</v>
      </c>
      <c r="E408" s="140"/>
      <c r="F408" s="180" t="s">
        <v>39</v>
      </c>
      <c r="G408" s="180" t="s">
        <v>609</v>
      </c>
      <c r="H408" s="180"/>
      <c r="I408" s="12">
        <v>44651</v>
      </c>
      <c r="J408" s="2" t="str">
        <f t="shared" si="854"/>
        <v>JN-113/2022</v>
      </c>
      <c r="K408" s="25">
        <f>I408+365</f>
        <v>45016</v>
      </c>
      <c r="L408" s="4">
        <v>19150</v>
      </c>
      <c r="M408" s="4">
        <f>L408*25/100</f>
        <v>4787.5</v>
      </c>
      <c r="N408" s="4">
        <f t="shared" ref="N408" si="862">L408+M408</f>
        <v>23937.5</v>
      </c>
      <c r="O408" s="2" t="s">
        <v>208</v>
      </c>
      <c r="P408" s="22">
        <v>44692</v>
      </c>
      <c r="Q408" s="9">
        <f t="shared" si="858"/>
        <v>23937.5</v>
      </c>
      <c r="R408" s="140"/>
      <c r="S408" s="141"/>
      <c r="T408" s="142"/>
      <c r="U408" s="3"/>
    </row>
    <row r="409" spans="2:21" s="143" customFormat="1" ht="36" x14ac:dyDescent="0.25">
      <c r="B409" s="140" t="s">
        <v>522</v>
      </c>
      <c r="C409" s="140" t="s">
        <v>523</v>
      </c>
      <c r="D409" s="2" t="s">
        <v>524</v>
      </c>
      <c r="E409" s="140"/>
      <c r="F409" s="149" t="s">
        <v>39</v>
      </c>
      <c r="G409" s="149" t="s">
        <v>554</v>
      </c>
      <c r="H409" s="149"/>
      <c r="I409" s="12">
        <v>44645</v>
      </c>
      <c r="J409" s="2" t="str">
        <f t="shared" si="854"/>
        <v>JN-114/2022</v>
      </c>
      <c r="K409" s="25">
        <v>44651</v>
      </c>
      <c r="L409" s="4">
        <v>23214.21</v>
      </c>
      <c r="M409" s="4">
        <v>3785.79</v>
      </c>
      <c r="N409" s="4">
        <f t="shared" ref="N409" si="863">L409+M409</f>
        <v>27000</v>
      </c>
      <c r="O409" s="2" t="s">
        <v>208</v>
      </c>
      <c r="P409" s="22">
        <f t="shared" ref="P409:P416" si="864">K409</f>
        <v>44651</v>
      </c>
      <c r="Q409" s="9">
        <f t="shared" si="858"/>
        <v>27000</v>
      </c>
      <c r="R409" s="140"/>
      <c r="S409" s="141"/>
      <c r="T409" s="142"/>
      <c r="U409" s="3"/>
    </row>
    <row r="410" spans="2:21" s="143" customFormat="1" ht="27" x14ac:dyDescent="0.25">
      <c r="B410" s="140" t="s">
        <v>525</v>
      </c>
      <c r="C410" s="140" t="s">
        <v>526</v>
      </c>
      <c r="D410" s="2" t="s">
        <v>527</v>
      </c>
      <c r="E410" s="140"/>
      <c r="F410" s="308" t="s">
        <v>39</v>
      </c>
      <c r="G410" s="308" t="s">
        <v>834</v>
      </c>
      <c r="H410" s="308"/>
      <c r="I410" s="12">
        <v>44655</v>
      </c>
      <c r="J410" s="2" t="str">
        <f t="shared" si="854"/>
        <v>JN-115/2022</v>
      </c>
      <c r="K410" s="25">
        <v>44831</v>
      </c>
      <c r="L410" s="4">
        <v>43000</v>
      </c>
      <c r="M410" s="4">
        <v>0</v>
      </c>
      <c r="N410" s="4">
        <f t="shared" ref="N410" si="865">L410+M410</f>
        <v>43000</v>
      </c>
      <c r="O410" s="2" t="s">
        <v>208</v>
      </c>
      <c r="P410" s="22">
        <f t="shared" si="864"/>
        <v>44831</v>
      </c>
      <c r="Q410" s="9">
        <f t="shared" ref="Q410" si="866">N410</f>
        <v>43000</v>
      </c>
      <c r="R410" s="140"/>
      <c r="S410" s="141"/>
      <c r="T410" s="142"/>
      <c r="U410" s="3"/>
    </row>
    <row r="411" spans="2:21" s="143" customFormat="1" ht="18" x14ac:dyDescent="0.25">
      <c r="B411" s="140" t="s">
        <v>528</v>
      </c>
      <c r="C411" s="140" t="s">
        <v>529</v>
      </c>
      <c r="D411" s="2" t="s">
        <v>530</v>
      </c>
      <c r="E411" s="140"/>
      <c r="F411" s="159" t="s">
        <v>39</v>
      </c>
      <c r="G411" s="159" t="s">
        <v>578</v>
      </c>
      <c r="H411" s="159"/>
      <c r="I411" s="12">
        <v>44655</v>
      </c>
      <c r="J411" s="2" t="str">
        <f t="shared" si="854"/>
        <v>JN-116/2022</v>
      </c>
      <c r="K411" s="25">
        <v>44676</v>
      </c>
      <c r="L411" s="4">
        <v>54000</v>
      </c>
      <c r="M411" s="4">
        <f>L411*25/100</f>
        <v>13500</v>
      </c>
      <c r="N411" s="4">
        <f t="shared" ref="N411" si="867">L411+M411</f>
        <v>67500</v>
      </c>
      <c r="O411" s="2" t="s">
        <v>208</v>
      </c>
      <c r="P411" s="22">
        <f t="shared" si="864"/>
        <v>44676</v>
      </c>
      <c r="Q411" s="9">
        <f t="shared" ref="Q411:Q418" si="868">N411</f>
        <v>67500</v>
      </c>
      <c r="R411" s="140"/>
      <c r="S411" s="141"/>
      <c r="T411" s="142"/>
      <c r="U411" s="3"/>
    </row>
    <row r="412" spans="2:21" s="143" customFormat="1" ht="36" x14ac:dyDescent="0.25">
      <c r="B412" s="140" t="s">
        <v>531</v>
      </c>
      <c r="C412" s="140" t="s">
        <v>532</v>
      </c>
      <c r="D412" s="2" t="s">
        <v>113</v>
      </c>
      <c r="E412" s="140"/>
      <c r="F412" s="164" t="s">
        <v>39</v>
      </c>
      <c r="G412" s="164" t="s">
        <v>584</v>
      </c>
      <c r="H412" s="164"/>
      <c r="I412" s="12">
        <v>44655</v>
      </c>
      <c r="J412" s="2" t="str">
        <f t="shared" si="854"/>
        <v>JN-117/2022</v>
      </c>
      <c r="K412" s="25">
        <v>44686</v>
      </c>
      <c r="L412" s="4">
        <v>23300</v>
      </c>
      <c r="M412" s="4">
        <v>0</v>
      </c>
      <c r="N412" s="4">
        <f t="shared" ref="N412" si="869">L412+M412</f>
        <v>23300</v>
      </c>
      <c r="O412" s="2" t="s">
        <v>208</v>
      </c>
      <c r="P412" s="22">
        <f t="shared" si="864"/>
        <v>44686</v>
      </c>
      <c r="Q412" s="9">
        <f t="shared" si="868"/>
        <v>23300</v>
      </c>
      <c r="R412" s="140"/>
      <c r="S412" s="141"/>
      <c r="T412" s="142"/>
      <c r="U412" s="3"/>
    </row>
    <row r="413" spans="2:21" s="143" customFormat="1" ht="27" x14ac:dyDescent="0.25">
      <c r="B413" s="140" t="s">
        <v>533</v>
      </c>
      <c r="C413" s="140" t="s">
        <v>534</v>
      </c>
      <c r="D413" s="2" t="s">
        <v>61</v>
      </c>
      <c r="E413" s="140"/>
      <c r="F413" s="200" t="s">
        <v>39</v>
      </c>
      <c r="G413" s="200" t="s">
        <v>636</v>
      </c>
      <c r="H413" s="200"/>
      <c r="I413" s="12">
        <v>44655</v>
      </c>
      <c r="J413" s="2" t="str">
        <f t="shared" si="854"/>
        <v>JN-118/2022</v>
      </c>
      <c r="K413" s="25">
        <v>44694</v>
      </c>
      <c r="L413" s="4">
        <v>24230</v>
      </c>
      <c r="M413" s="4">
        <f>L413*25/100</f>
        <v>6057.5</v>
      </c>
      <c r="N413" s="4">
        <f t="shared" ref="N413:N414" si="870">L413+M413</f>
        <v>30287.5</v>
      </c>
      <c r="O413" s="2" t="s">
        <v>208</v>
      </c>
      <c r="P413" s="22">
        <f t="shared" si="864"/>
        <v>44694</v>
      </c>
      <c r="Q413" s="9">
        <f t="shared" si="868"/>
        <v>30287.5</v>
      </c>
      <c r="R413" s="140"/>
      <c r="S413" s="141"/>
      <c r="T413" s="142"/>
      <c r="U413" s="3"/>
    </row>
    <row r="414" spans="2:21" s="416" customFormat="1" ht="18" x14ac:dyDescent="0.25">
      <c r="B414" s="415" t="s">
        <v>1083</v>
      </c>
      <c r="C414" s="415" t="s">
        <v>535</v>
      </c>
      <c r="D414" s="2" t="s">
        <v>536</v>
      </c>
      <c r="E414" s="415"/>
      <c r="F414" s="415" t="s">
        <v>39</v>
      </c>
      <c r="G414" s="415" t="s">
        <v>1088</v>
      </c>
      <c r="H414" s="415"/>
      <c r="I414" s="12">
        <v>44595</v>
      </c>
      <c r="J414" s="2" t="str">
        <f t="shared" si="854"/>
        <v>JN-119/2022 grupa 1</v>
      </c>
      <c r="K414" s="25">
        <v>44826</v>
      </c>
      <c r="L414" s="4">
        <v>28760.89</v>
      </c>
      <c r="M414" s="4">
        <f>L414*25/100</f>
        <v>7190.2224999999999</v>
      </c>
      <c r="N414" s="4">
        <f t="shared" si="870"/>
        <v>35951.112500000003</v>
      </c>
      <c r="O414" s="2" t="s">
        <v>208</v>
      </c>
      <c r="P414" s="22">
        <f t="shared" si="864"/>
        <v>44826</v>
      </c>
      <c r="Q414" s="9">
        <f t="shared" si="868"/>
        <v>35951.112500000003</v>
      </c>
      <c r="R414" s="415"/>
      <c r="S414" s="413"/>
      <c r="T414" s="414"/>
      <c r="U414" s="3"/>
    </row>
    <row r="415" spans="2:21" s="416" customFormat="1" ht="27" x14ac:dyDescent="0.25">
      <c r="B415" s="415" t="s">
        <v>1086</v>
      </c>
      <c r="C415" s="415" t="s">
        <v>535</v>
      </c>
      <c r="D415" s="2" t="s">
        <v>536</v>
      </c>
      <c r="E415" s="415"/>
      <c r="F415" s="415" t="s">
        <v>39</v>
      </c>
      <c r="G415" s="415" t="s">
        <v>1087</v>
      </c>
      <c r="H415" s="415"/>
      <c r="I415" s="12">
        <v>44750</v>
      </c>
      <c r="J415" s="2" t="str">
        <f t="shared" ref="J415" si="871">B415</f>
        <v>JN-119/2022 grupa 2</v>
      </c>
      <c r="K415" s="25">
        <v>44756</v>
      </c>
      <c r="L415" s="4">
        <v>12785</v>
      </c>
      <c r="M415" s="4">
        <v>0</v>
      </c>
      <c r="N415" s="4">
        <f t="shared" ref="N415" si="872">L415+M415</f>
        <v>12785</v>
      </c>
      <c r="O415" s="2" t="s">
        <v>208</v>
      </c>
      <c r="P415" s="22">
        <f t="shared" si="864"/>
        <v>44756</v>
      </c>
      <c r="Q415" s="9">
        <f t="shared" si="868"/>
        <v>12785</v>
      </c>
      <c r="R415" s="415"/>
      <c r="S415" s="413"/>
      <c r="T415" s="414"/>
      <c r="U415" s="3"/>
    </row>
    <row r="416" spans="2:21" s="143" customFormat="1" ht="18" x14ac:dyDescent="0.25">
      <c r="B416" s="140" t="s">
        <v>1085</v>
      </c>
      <c r="C416" s="140" t="s">
        <v>535</v>
      </c>
      <c r="D416" s="2" t="s">
        <v>536</v>
      </c>
      <c r="E416" s="140"/>
      <c r="F416" s="415" t="s">
        <v>39</v>
      </c>
      <c r="G416" s="415" t="s">
        <v>1084</v>
      </c>
      <c r="H416" s="415"/>
      <c r="I416" s="12">
        <v>44894</v>
      </c>
      <c r="J416" s="2" t="str">
        <f t="shared" ref="J416" si="873">B416</f>
        <v>JN-119/2022 grupa 3</v>
      </c>
      <c r="K416" s="25">
        <v>44903</v>
      </c>
      <c r="L416" s="4">
        <v>499</v>
      </c>
      <c r="M416" s="4">
        <f>L416*25/100</f>
        <v>124.75</v>
      </c>
      <c r="N416" s="4">
        <f t="shared" ref="N416" si="874">L416+M416</f>
        <v>623.75</v>
      </c>
      <c r="O416" s="2" t="s">
        <v>208</v>
      </c>
      <c r="P416" s="22">
        <f t="shared" si="864"/>
        <v>44903</v>
      </c>
      <c r="Q416" s="9">
        <f t="shared" si="868"/>
        <v>623.75</v>
      </c>
      <c r="R416" s="140"/>
      <c r="S416" s="141"/>
      <c r="T416" s="142"/>
      <c r="U416" s="3"/>
    </row>
    <row r="417" spans="2:21" s="143" customFormat="1" ht="18" x14ac:dyDescent="0.25">
      <c r="B417" s="140" t="s">
        <v>537</v>
      </c>
      <c r="C417" s="140" t="s">
        <v>538</v>
      </c>
      <c r="D417" s="2" t="s">
        <v>539</v>
      </c>
      <c r="E417" s="140"/>
      <c r="F417" s="147" t="s">
        <v>39</v>
      </c>
      <c r="G417" s="147" t="s">
        <v>518</v>
      </c>
      <c r="H417" s="147"/>
      <c r="I417" s="12">
        <v>44656</v>
      </c>
      <c r="J417" s="2" t="str">
        <f>B417</f>
        <v>JN-120/2022</v>
      </c>
      <c r="K417" s="25">
        <f>I417+15</f>
        <v>44671</v>
      </c>
      <c r="L417" s="4">
        <v>20440</v>
      </c>
      <c r="M417" s="4">
        <v>0</v>
      </c>
      <c r="N417" s="4">
        <f t="shared" ref="N417" si="875">L417+M417</f>
        <v>20440</v>
      </c>
      <c r="O417" s="2" t="s">
        <v>419</v>
      </c>
      <c r="P417" s="22">
        <v>44656</v>
      </c>
      <c r="Q417" s="9">
        <f t="shared" si="868"/>
        <v>20440</v>
      </c>
      <c r="R417" s="140"/>
      <c r="S417" s="141"/>
      <c r="T417" s="142"/>
      <c r="U417" s="3"/>
    </row>
    <row r="418" spans="2:21" s="154" customFormat="1" ht="36" x14ac:dyDescent="0.25">
      <c r="B418" s="153" t="s">
        <v>557</v>
      </c>
      <c r="C418" s="153" t="s">
        <v>558</v>
      </c>
      <c r="D418" s="2" t="s">
        <v>559</v>
      </c>
      <c r="E418" s="153"/>
      <c r="F418" s="175" t="s">
        <v>39</v>
      </c>
      <c r="G418" s="175" t="s">
        <v>607</v>
      </c>
      <c r="H418" s="175"/>
      <c r="I418" s="12">
        <v>44662</v>
      </c>
      <c r="J418" s="2" t="str">
        <f>B418</f>
        <v>JN-121/2022</v>
      </c>
      <c r="K418" s="25">
        <f>I418+30</f>
        <v>44692</v>
      </c>
      <c r="L418" s="4">
        <v>56320</v>
      </c>
      <c r="M418" s="4">
        <f>L418*25/100</f>
        <v>14080</v>
      </c>
      <c r="N418" s="4">
        <f t="shared" ref="N418" si="876">L418+M418</f>
        <v>70400</v>
      </c>
      <c r="O418" s="2" t="s">
        <v>208</v>
      </c>
      <c r="P418" s="22">
        <v>44691</v>
      </c>
      <c r="Q418" s="9">
        <f t="shared" si="868"/>
        <v>70400</v>
      </c>
      <c r="R418" s="153"/>
      <c r="S418" s="151"/>
      <c r="T418" s="152"/>
      <c r="U418" s="3"/>
    </row>
    <row r="419" spans="2:21" s="154" customFormat="1" ht="27" x14ac:dyDescent="0.25">
      <c r="B419" s="153" t="s">
        <v>560</v>
      </c>
      <c r="C419" s="153" t="s">
        <v>561</v>
      </c>
      <c r="D419" s="2" t="s">
        <v>114</v>
      </c>
      <c r="E419" s="153"/>
      <c r="F419" s="153"/>
      <c r="G419" s="153"/>
      <c r="H419" s="153"/>
      <c r="I419" s="12"/>
      <c r="J419" s="2"/>
      <c r="K419" s="25"/>
      <c r="L419" s="4"/>
      <c r="M419" s="4"/>
      <c r="N419" s="4"/>
      <c r="O419" s="2"/>
      <c r="P419" s="22"/>
      <c r="Q419" s="9"/>
      <c r="R419" s="153"/>
      <c r="S419" s="517" t="s">
        <v>1251</v>
      </c>
      <c r="T419" s="518"/>
      <c r="U419" s="3"/>
    </row>
    <row r="420" spans="2:21" s="154" customFormat="1" ht="27" x14ac:dyDescent="0.25">
      <c r="B420" s="153" t="s">
        <v>562</v>
      </c>
      <c r="C420" s="153" t="s">
        <v>563</v>
      </c>
      <c r="D420" s="2" t="s">
        <v>564</v>
      </c>
      <c r="E420" s="153"/>
      <c r="F420" s="403" t="s">
        <v>39</v>
      </c>
      <c r="G420" s="403" t="s">
        <v>1051</v>
      </c>
      <c r="H420" s="403"/>
      <c r="I420" s="12">
        <v>44587</v>
      </c>
      <c r="J420" s="2" t="str">
        <f t="shared" ref="J420" si="877">B420</f>
        <v>JN-123/2022</v>
      </c>
      <c r="K420" s="25">
        <v>44790</v>
      </c>
      <c r="L420" s="4">
        <v>37892.400000000001</v>
      </c>
      <c r="M420" s="4">
        <f>L420*25/100</f>
        <v>9473.1</v>
      </c>
      <c r="N420" s="4">
        <f t="shared" ref="N420" si="878">L420+M420</f>
        <v>47365.5</v>
      </c>
      <c r="O420" s="2" t="s">
        <v>208</v>
      </c>
      <c r="P420" s="22">
        <f t="shared" ref="P420" si="879">K420</f>
        <v>44790</v>
      </c>
      <c r="Q420" s="9">
        <f t="shared" ref="Q420" si="880">N420</f>
        <v>47365.5</v>
      </c>
      <c r="R420" s="153"/>
      <c r="S420" s="151"/>
      <c r="T420" s="152"/>
      <c r="U420" s="3"/>
    </row>
    <row r="421" spans="2:21" s="154" customFormat="1" ht="18" x14ac:dyDescent="0.25">
      <c r="B421" s="153" t="s">
        <v>565</v>
      </c>
      <c r="C421" s="153" t="s">
        <v>566</v>
      </c>
      <c r="D421" s="2" t="s">
        <v>61</v>
      </c>
      <c r="E421" s="153"/>
      <c r="F421" s="217" t="s">
        <v>39</v>
      </c>
      <c r="G421" s="217" t="s">
        <v>45</v>
      </c>
      <c r="H421" s="217"/>
      <c r="I421" s="12">
        <v>44665</v>
      </c>
      <c r="J421" s="2" t="str">
        <f t="shared" ref="J421:J435" si="881">B421</f>
        <v>JN-124/2022</v>
      </c>
      <c r="K421" s="25">
        <v>44714</v>
      </c>
      <c r="L421" s="4">
        <v>98500</v>
      </c>
      <c r="M421" s="4">
        <f>L421*25/100</f>
        <v>24625</v>
      </c>
      <c r="N421" s="4">
        <f t="shared" ref="N421" si="882">L421+M421</f>
        <v>123125</v>
      </c>
      <c r="O421" s="2" t="s">
        <v>208</v>
      </c>
      <c r="P421" s="22">
        <f t="shared" ref="P421" si="883">K421</f>
        <v>44714</v>
      </c>
      <c r="Q421" s="9">
        <f t="shared" ref="Q421" si="884">N421</f>
        <v>123125</v>
      </c>
      <c r="R421" s="153"/>
      <c r="S421" s="151"/>
      <c r="T421" s="152"/>
      <c r="U421" s="3"/>
    </row>
    <row r="422" spans="2:21" s="154" customFormat="1" ht="18" x14ac:dyDescent="0.25">
      <c r="B422" s="153" t="s">
        <v>567</v>
      </c>
      <c r="C422" s="153" t="s">
        <v>568</v>
      </c>
      <c r="D422" s="2" t="s">
        <v>569</v>
      </c>
      <c r="E422" s="153"/>
      <c r="F422" s="153" t="s">
        <v>39</v>
      </c>
      <c r="G422" s="153" t="s">
        <v>45</v>
      </c>
      <c r="H422" s="153"/>
      <c r="I422" s="12">
        <v>44665</v>
      </c>
      <c r="J422" s="2" t="str">
        <f t="shared" si="881"/>
        <v>JN-125/2022</v>
      </c>
      <c r="K422" s="25">
        <v>44673</v>
      </c>
      <c r="L422" s="4">
        <v>38000</v>
      </c>
      <c r="M422" s="4">
        <f>L422*25/100</f>
        <v>9500</v>
      </c>
      <c r="N422" s="4">
        <f t="shared" ref="N422" si="885">L422+M422</f>
        <v>47500</v>
      </c>
      <c r="O422" s="2" t="s">
        <v>208</v>
      </c>
      <c r="P422" s="22">
        <f t="shared" ref="P422:P427" si="886">K422</f>
        <v>44673</v>
      </c>
      <c r="Q422" s="9">
        <f t="shared" ref="Q422:Q427" si="887">N422</f>
        <v>47500</v>
      </c>
      <c r="R422" s="153"/>
      <c r="S422" s="151"/>
      <c r="T422" s="152"/>
      <c r="U422" s="3"/>
    </row>
    <row r="423" spans="2:21" s="154" customFormat="1" ht="18" x14ac:dyDescent="0.25">
      <c r="B423" s="153" t="s">
        <v>570</v>
      </c>
      <c r="C423" s="153" t="s">
        <v>571</v>
      </c>
      <c r="D423" s="2" t="s">
        <v>572</v>
      </c>
      <c r="E423" s="153"/>
      <c r="F423" s="167" t="s">
        <v>39</v>
      </c>
      <c r="G423" s="170" t="s">
        <v>599</v>
      </c>
      <c r="H423" s="170"/>
      <c r="I423" s="12">
        <v>44670</v>
      </c>
      <c r="J423" s="2" t="str">
        <f t="shared" si="881"/>
        <v>JN-126/2022</v>
      </c>
      <c r="K423" s="25">
        <v>44676</v>
      </c>
      <c r="L423" s="4">
        <v>30872</v>
      </c>
      <c r="M423" s="4">
        <v>240</v>
      </c>
      <c r="N423" s="4">
        <f t="shared" ref="N423" si="888">L423+M423</f>
        <v>31112</v>
      </c>
      <c r="O423" s="2" t="s">
        <v>419</v>
      </c>
      <c r="P423" s="22">
        <f t="shared" si="886"/>
        <v>44676</v>
      </c>
      <c r="Q423" s="9">
        <f t="shared" si="887"/>
        <v>31112</v>
      </c>
      <c r="R423" s="153"/>
      <c r="S423" s="151"/>
      <c r="T423" s="152"/>
      <c r="U423" s="3"/>
    </row>
    <row r="424" spans="2:21" s="154" customFormat="1" ht="27" x14ac:dyDescent="0.25">
      <c r="B424" s="153" t="s">
        <v>574</v>
      </c>
      <c r="C424" s="153" t="s">
        <v>573</v>
      </c>
      <c r="D424" s="2" t="s">
        <v>572</v>
      </c>
      <c r="E424" s="153"/>
      <c r="F424" s="167" t="s">
        <v>39</v>
      </c>
      <c r="G424" s="153" t="s">
        <v>637</v>
      </c>
      <c r="H424" s="153"/>
      <c r="I424" s="12">
        <v>44676</v>
      </c>
      <c r="J424" s="2" t="str">
        <f t="shared" si="881"/>
        <v>JN-127/2022 grupa 1</v>
      </c>
      <c r="K424" s="25">
        <v>44697</v>
      </c>
      <c r="L424" s="4">
        <v>11560</v>
      </c>
      <c r="M424" s="4">
        <v>0</v>
      </c>
      <c r="N424" s="4">
        <f t="shared" ref="N424" si="889">L424+M424</f>
        <v>11560</v>
      </c>
      <c r="O424" s="2" t="s">
        <v>208</v>
      </c>
      <c r="P424" s="22">
        <f t="shared" si="886"/>
        <v>44697</v>
      </c>
      <c r="Q424" s="9">
        <f t="shared" si="887"/>
        <v>11560</v>
      </c>
      <c r="R424" s="153"/>
      <c r="S424" s="151"/>
      <c r="T424" s="152"/>
      <c r="U424" s="3"/>
    </row>
    <row r="425" spans="2:21" s="158" customFormat="1" ht="27" x14ac:dyDescent="0.25">
      <c r="B425" s="157" t="s">
        <v>575</v>
      </c>
      <c r="C425" s="157" t="s">
        <v>573</v>
      </c>
      <c r="D425" s="2" t="s">
        <v>572</v>
      </c>
      <c r="E425" s="157"/>
      <c r="F425" s="167" t="s">
        <v>39</v>
      </c>
      <c r="G425" s="157" t="s">
        <v>638</v>
      </c>
      <c r="H425" s="157"/>
      <c r="I425" s="12">
        <v>44677</v>
      </c>
      <c r="J425" s="2" t="str">
        <f t="shared" si="881"/>
        <v>JN-127/2022 grupa 2</v>
      </c>
      <c r="K425" s="25">
        <v>44701</v>
      </c>
      <c r="L425" s="4">
        <v>11220</v>
      </c>
      <c r="M425" s="4">
        <v>0</v>
      </c>
      <c r="N425" s="4">
        <f t="shared" ref="N425" si="890">L425+M425</f>
        <v>11220</v>
      </c>
      <c r="O425" s="2" t="s">
        <v>208</v>
      </c>
      <c r="P425" s="22">
        <f t="shared" si="886"/>
        <v>44701</v>
      </c>
      <c r="Q425" s="9">
        <f t="shared" si="887"/>
        <v>11220</v>
      </c>
      <c r="R425" s="157"/>
      <c r="S425" s="155"/>
      <c r="T425" s="156"/>
      <c r="U425" s="3"/>
    </row>
    <row r="426" spans="2:21" s="158" customFormat="1" ht="27" x14ac:dyDescent="0.25">
      <c r="B426" s="157" t="s">
        <v>576</v>
      </c>
      <c r="C426" s="157" t="s">
        <v>573</v>
      </c>
      <c r="D426" s="2" t="s">
        <v>572</v>
      </c>
      <c r="E426" s="157"/>
      <c r="F426" s="167" t="s">
        <v>39</v>
      </c>
      <c r="G426" s="201" t="s">
        <v>638</v>
      </c>
      <c r="H426" s="201"/>
      <c r="I426" s="12">
        <v>44677</v>
      </c>
      <c r="J426" s="2" t="str">
        <f t="shared" si="881"/>
        <v>JN-127/2022 grupa 3</v>
      </c>
      <c r="K426" s="25">
        <v>44701</v>
      </c>
      <c r="L426" s="4">
        <v>35490</v>
      </c>
      <c r="M426" s="4">
        <v>0</v>
      </c>
      <c r="N426" s="4">
        <f t="shared" ref="N426" si="891">L426+M426</f>
        <v>35490</v>
      </c>
      <c r="O426" s="2" t="s">
        <v>208</v>
      </c>
      <c r="P426" s="22">
        <f t="shared" si="886"/>
        <v>44701</v>
      </c>
      <c r="Q426" s="9">
        <f t="shared" si="887"/>
        <v>35490</v>
      </c>
      <c r="R426" s="157"/>
      <c r="S426" s="155"/>
      <c r="T426" s="156"/>
      <c r="U426" s="3"/>
    </row>
    <row r="427" spans="2:21" s="154" customFormat="1" ht="27" x14ac:dyDescent="0.25">
      <c r="B427" s="157" t="s">
        <v>577</v>
      </c>
      <c r="C427" s="157" t="s">
        <v>573</v>
      </c>
      <c r="D427" s="2" t="s">
        <v>572</v>
      </c>
      <c r="E427" s="153"/>
      <c r="F427" s="167" t="s">
        <v>39</v>
      </c>
      <c r="G427" s="201" t="s">
        <v>638</v>
      </c>
      <c r="H427" s="201"/>
      <c r="I427" s="12">
        <v>44679</v>
      </c>
      <c r="J427" s="2" t="str">
        <f t="shared" si="881"/>
        <v>JN-127/2022 grupa 4</v>
      </c>
      <c r="K427" s="25">
        <v>44701</v>
      </c>
      <c r="L427" s="4">
        <v>25560</v>
      </c>
      <c r="M427" s="4">
        <v>0</v>
      </c>
      <c r="N427" s="4">
        <f t="shared" ref="N427" si="892">L427+M427</f>
        <v>25560</v>
      </c>
      <c r="O427" s="2" t="s">
        <v>208</v>
      </c>
      <c r="P427" s="22">
        <f t="shared" si="886"/>
        <v>44701</v>
      </c>
      <c r="Q427" s="9">
        <f t="shared" si="887"/>
        <v>25560</v>
      </c>
      <c r="R427" s="153"/>
      <c r="S427" s="151"/>
      <c r="T427" s="152"/>
      <c r="U427" s="3"/>
    </row>
    <row r="428" spans="2:21" s="168" customFormat="1" ht="27" x14ac:dyDescent="0.25">
      <c r="B428" s="167" t="s">
        <v>587</v>
      </c>
      <c r="C428" s="167" t="s">
        <v>588</v>
      </c>
      <c r="D428" s="2" t="s">
        <v>589</v>
      </c>
      <c r="E428" s="167"/>
      <c r="F428" s="167" t="s">
        <v>39</v>
      </c>
      <c r="G428" s="167" t="s">
        <v>597</v>
      </c>
      <c r="H428" s="167"/>
      <c r="I428" s="12">
        <v>44685</v>
      </c>
      <c r="J428" s="2" t="str">
        <f t="shared" si="881"/>
        <v>JN-128/2022</v>
      </c>
      <c r="K428" s="25">
        <v>44872</v>
      </c>
      <c r="L428" s="4">
        <v>95120</v>
      </c>
      <c r="M428" s="4">
        <f>L428*25/100</f>
        <v>23780</v>
      </c>
      <c r="N428" s="4">
        <f t="shared" ref="N428" si="893">L428+M428</f>
        <v>118900</v>
      </c>
      <c r="O428" s="2" t="s">
        <v>208</v>
      </c>
      <c r="P428" s="22">
        <f>K428</f>
        <v>44872</v>
      </c>
      <c r="Q428" s="9">
        <f>N428</f>
        <v>118900</v>
      </c>
      <c r="R428" s="167"/>
      <c r="S428" s="165"/>
      <c r="T428" s="166"/>
      <c r="U428" s="3"/>
    </row>
    <row r="429" spans="2:21" s="168" customFormat="1" ht="27" x14ac:dyDescent="0.25">
      <c r="B429" s="167" t="s">
        <v>590</v>
      </c>
      <c r="C429" s="167" t="s">
        <v>591</v>
      </c>
      <c r="D429" s="2" t="s">
        <v>592</v>
      </c>
      <c r="E429" s="167"/>
      <c r="F429" s="167" t="s">
        <v>39</v>
      </c>
      <c r="G429" s="167" t="s">
        <v>514</v>
      </c>
      <c r="H429" s="167"/>
      <c r="I429" s="12">
        <v>44673</v>
      </c>
      <c r="J429" s="2" t="str">
        <f t="shared" si="881"/>
        <v>JN-129/2022</v>
      </c>
      <c r="K429" s="25">
        <v>44691</v>
      </c>
      <c r="L429" s="4">
        <v>20641.599999999999</v>
      </c>
      <c r="M429" s="4">
        <v>0</v>
      </c>
      <c r="N429" s="4">
        <f t="shared" ref="N429" si="894">L429+M429</f>
        <v>20641.599999999999</v>
      </c>
      <c r="O429" s="2" t="s">
        <v>208</v>
      </c>
      <c r="P429" s="22">
        <f>K429</f>
        <v>44691</v>
      </c>
      <c r="Q429" s="9">
        <f>L429</f>
        <v>20641.599999999999</v>
      </c>
      <c r="R429" s="167"/>
      <c r="S429" s="165"/>
      <c r="T429" s="166"/>
      <c r="U429" s="3"/>
    </row>
    <row r="430" spans="2:21" s="168" customFormat="1" ht="18" x14ac:dyDescent="0.25">
      <c r="B430" s="167" t="s">
        <v>593</v>
      </c>
      <c r="C430" s="167" t="s">
        <v>538</v>
      </c>
      <c r="D430" s="2" t="s">
        <v>539</v>
      </c>
      <c r="E430" s="167"/>
      <c r="F430" s="167" t="s">
        <v>39</v>
      </c>
      <c r="G430" s="193" t="s">
        <v>518</v>
      </c>
      <c r="H430" s="167"/>
      <c r="I430" s="12">
        <v>44686</v>
      </c>
      <c r="J430" s="2" t="str">
        <f t="shared" si="881"/>
        <v>JN-130/2022</v>
      </c>
      <c r="K430" s="25">
        <v>44686</v>
      </c>
      <c r="L430" s="4">
        <f>22555-695</f>
        <v>21860</v>
      </c>
      <c r="M430" s="4">
        <v>0</v>
      </c>
      <c r="N430" s="4">
        <f t="shared" ref="N430" si="895">L430+M430</f>
        <v>21860</v>
      </c>
      <c r="O430" s="2" t="s">
        <v>419</v>
      </c>
      <c r="P430" s="22">
        <f>K430</f>
        <v>44686</v>
      </c>
      <c r="Q430" s="9">
        <f>N430</f>
        <v>21860</v>
      </c>
      <c r="R430" s="167"/>
      <c r="S430" s="165"/>
      <c r="T430" s="166"/>
      <c r="U430" s="3"/>
    </row>
    <row r="431" spans="2:21" s="168" customFormat="1" ht="27" x14ac:dyDescent="0.25">
      <c r="B431" s="167" t="s">
        <v>594</v>
      </c>
      <c r="C431" s="167" t="s">
        <v>595</v>
      </c>
      <c r="D431" s="2" t="s">
        <v>596</v>
      </c>
      <c r="E431" s="167"/>
      <c r="F431" s="183" t="s">
        <v>39</v>
      </c>
      <c r="G431" s="167" t="s">
        <v>738</v>
      </c>
      <c r="H431" s="167"/>
      <c r="I431" s="12">
        <v>44700</v>
      </c>
      <c r="J431" s="2" t="str">
        <f t="shared" si="881"/>
        <v>JN-131/2022</v>
      </c>
      <c r="K431" s="25">
        <v>45382</v>
      </c>
      <c r="L431" s="4">
        <v>75000</v>
      </c>
      <c r="M431" s="4">
        <v>0</v>
      </c>
      <c r="N431" s="4">
        <f t="shared" ref="N431" si="896">L431+M431</f>
        <v>75000</v>
      </c>
      <c r="O431" s="2" t="s">
        <v>419</v>
      </c>
      <c r="P431" s="22"/>
      <c r="Q431" s="9"/>
      <c r="R431" s="167"/>
      <c r="S431" s="517" t="s">
        <v>1050</v>
      </c>
      <c r="T431" s="518"/>
      <c r="U431" s="3"/>
    </row>
    <row r="432" spans="2:21" s="184" customFormat="1" ht="27" x14ac:dyDescent="0.25">
      <c r="B432" s="183" t="s">
        <v>611</v>
      </c>
      <c r="C432" s="183" t="s">
        <v>610</v>
      </c>
      <c r="D432" s="2" t="s">
        <v>592</v>
      </c>
      <c r="E432" s="183"/>
      <c r="F432" s="183" t="s">
        <v>39</v>
      </c>
      <c r="G432" s="183" t="s">
        <v>706</v>
      </c>
      <c r="H432" s="183"/>
      <c r="I432" s="12">
        <v>44693</v>
      </c>
      <c r="J432" s="2" t="str">
        <f t="shared" si="881"/>
        <v>JN-132/2022 grupa 1</v>
      </c>
      <c r="K432" s="25">
        <v>44706</v>
      </c>
      <c r="L432" s="4">
        <v>40348</v>
      </c>
      <c r="M432" s="4">
        <v>0</v>
      </c>
      <c r="N432" s="4">
        <f t="shared" ref="N432" si="897">L432+M432</f>
        <v>40348</v>
      </c>
      <c r="O432" s="2" t="s">
        <v>208</v>
      </c>
      <c r="P432" s="22">
        <f>K432</f>
        <v>44706</v>
      </c>
      <c r="Q432" s="9">
        <f>N432</f>
        <v>40348</v>
      </c>
      <c r="R432" s="183"/>
      <c r="S432" s="181"/>
      <c r="T432" s="182"/>
      <c r="U432" s="3"/>
    </row>
    <row r="433" spans="2:21" s="184" customFormat="1" ht="27" x14ac:dyDescent="0.25">
      <c r="B433" s="183" t="s">
        <v>612</v>
      </c>
      <c r="C433" s="183" t="s">
        <v>610</v>
      </c>
      <c r="D433" s="2" t="s">
        <v>592</v>
      </c>
      <c r="E433" s="183"/>
      <c r="F433" s="183" t="s">
        <v>39</v>
      </c>
      <c r="G433" s="239" t="s">
        <v>706</v>
      </c>
      <c r="H433" s="183"/>
      <c r="I433" s="12">
        <v>44699</v>
      </c>
      <c r="J433" s="2" t="str">
        <f t="shared" si="881"/>
        <v>JN-132/2022 grupa 2</v>
      </c>
      <c r="K433" s="25">
        <v>44712</v>
      </c>
      <c r="L433" s="4">
        <v>2654</v>
      </c>
      <c r="M433" s="4">
        <v>0</v>
      </c>
      <c r="N433" s="4">
        <f t="shared" ref="N433" si="898">L433+M433</f>
        <v>2654</v>
      </c>
      <c r="O433" s="2" t="s">
        <v>208</v>
      </c>
      <c r="P433" s="22">
        <f>K433</f>
        <v>44712</v>
      </c>
      <c r="Q433" s="9">
        <f>N433</f>
        <v>2654</v>
      </c>
      <c r="R433" s="183"/>
      <c r="S433" s="181"/>
      <c r="T433" s="182"/>
      <c r="U433" s="3"/>
    </row>
    <row r="434" spans="2:21" s="207" customFormat="1" ht="27" x14ac:dyDescent="0.25">
      <c r="B434" s="204" t="s">
        <v>813</v>
      </c>
      <c r="C434" s="204" t="s">
        <v>646</v>
      </c>
      <c r="D434" s="2" t="s">
        <v>61</v>
      </c>
      <c r="E434" s="204"/>
      <c r="F434" s="281" t="s">
        <v>39</v>
      </c>
      <c r="G434" s="281" t="s">
        <v>45</v>
      </c>
      <c r="H434" s="281"/>
      <c r="I434" s="12">
        <v>44694</v>
      </c>
      <c r="J434" s="2" t="str">
        <f t="shared" si="881"/>
        <v>JN-133/2022 grupa A</v>
      </c>
      <c r="K434" s="25">
        <v>44743</v>
      </c>
      <c r="L434" s="4">
        <v>9000</v>
      </c>
      <c r="M434" s="4">
        <f>L434*25/100</f>
        <v>2250</v>
      </c>
      <c r="N434" s="4">
        <f t="shared" ref="N434" si="899">L434+M434</f>
        <v>11250</v>
      </c>
      <c r="O434" s="2" t="s">
        <v>208</v>
      </c>
      <c r="P434" s="22">
        <f>K434</f>
        <v>44743</v>
      </c>
      <c r="Q434" s="9">
        <f>N434</f>
        <v>11250</v>
      </c>
      <c r="R434" s="204"/>
      <c r="S434" s="205"/>
      <c r="T434" s="206"/>
      <c r="U434" s="3"/>
    </row>
    <row r="435" spans="2:21" s="282" customFormat="1" ht="27" x14ac:dyDescent="0.25">
      <c r="B435" s="281" t="s">
        <v>814</v>
      </c>
      <c r="C435" s="281" t="s">
        <v>646</v>
      </c>
      <c r="D435" s="2" t="s">
        <v>61</v>
      </c>
      <c r="E435" s="281"/>
      <c r="F435" s="281" t="s">
        <v>39</v>
      </c>
      <c r="G435" s="281" t="s">
        <v>636</v>
      </c>
      <c r="H435" s="281"/>
      <c r="I435" s="12">
        <v>44694</v>
      </c>
      <c r="J435" s="2" t="str">
        <f t="shared" si="881"/>
        <v>JN-133/2022 grupa B</v>
      </c>
      <c r="K435" s="25">
        <v>44760</v>
      </c>
      <c r="L435" s="4">
        <v>19920</v>
      </c>
      <c r="M435" s="4">
        <f>L435*25/100</f>
        <v>4980</v>
      </c>
      <c r="N435" s="4">
        <f t="shared" ref="N435" si="900">L435+M435</f>
        <v>24900</v>
      </c>
      <c r="O435" s="2" t="s">
        <v>208</v>
      </c>
      <c r="P435" s="22">
        <f>K435</f>
        <v>44760</v>
      </c>
      <c r="Q435" s="9">
        <f>N435</f>
        <v>24900</v>
      </c>
      <c r="R435" s="281"/>
      <c r="S435" s="279"/>
      <c r="T435" s="280"/>
      <c r="U435" s="3"/>
    </row>
    <row r="436" spans="2:21" s="207" customFormat="1" ht="18" x14ac:dyDescent="0.25">
      <c r="B436" s="509" t="s">
        <v>819</v>
      </c>
      <c r="C436" s="204" t="s">
        <v>647</v>
      </c>
      <c r="D436" s="2" t="s">
        <v>648</v>
      </c>
      <c r="E436" s="204"/>
      <c r="F436" s="286" t="s">
        <v>39</v>
      </c>
      <c r="G436" s="286" t="s">
        <v>817</v>
      </c>
      <c r="H436" s="204"/>
      <c r="I436" s="12"/>
      <c r="J436" s="2"/>
      <c r="K436" s="25"/>
      <c r="L436" s="4"/>
      <c r="M436" s="4"/>
      <c r="N436" s="4"/>
      <c r="O436" s="2"/>
      <c r="P436" s="22"/>
      <c r="Q436" s="9"/>
      <c r="R436" s="204"/>
      <c r="S436" s="205"/>
      <c r="T436" s="206"/>
      <c r="U436" s="3"/>
    </row>
    <row r="437" spans="2:21" s="287" customFormat="1" ht="18" x14ac:dyDescent="0.25">
      <c r="B437" s="286" t="s">
        <v>818</v>
      </c>
      <c r="C437" s="286" t="s">
        <v>647</v>
      </c>
      <c r="D437" s="2" t="s">
        <v>648</v>
      </c>
      <c r="E437" s="286"/>
      <c r="F437" s="286" t="s">
        <v>39</v>
      </c>
      <c r="G437" s="286" t="s">
        <v>817</v>
      </c>
      <c r="H437" s="286"/>
      <c r="I437" s="12">
        <v>44803</v>
      </c>
      <c r="J437" s="2" t="str">
        <f>B437</f>
        <v>JN-134/2022 grupa B</v>
      </c>
      <c r="K437" s="25">
        <f>I437+31</f>
        <v>44834</v>
      </c>
      <c r="L437" s="4">
        <v>22222.89</v>
      </c>
      <c r="M437" s="4">
        <v>0</v>
      </c>
      <c r="N437" s="4">
        <f t="shared" ref="N437" si="901">L437+M437</f>
        <v>22222.89</v>
      </c>
      <c r="O437" s="2" t="s">
        <v>208</v>
      </c>
      <c r="P437" s="22">
        <f>K437</f>
        <v>44834</v>
      </c>
      <c r="Q437" s="9">
        <f>N437</f>
        <v>22222.89</v>
      </c>
      <c r="R437" s="286"/>
      <c r="S437" s="284"/>
      <c r="T437" s="285"/>
      <c r="U437" s="3"/>
    </row>
    <row r="438" spans="2:21" s="207" customFormat="1" ht="27" x14ac:dyDescent="0.25">
      <c r="B438" s="509" t="s">
        <v>649</v>
      </c>
      <c r="C438" s="204" t="s">
        <v>650</v>
      </c>
      <c r="D438" s="2" t="s">
        <v>651</v>
      </c>
      <c r="E438" s="204"/>
      <c r="F438" s="204"/>
      <c r="G438" s="204"/>
      <c r="H438" s="204"/>
      <c r="I438" s="12"/>
      <c r="J438" s="2"/>
      <c r="K438" s="25"/>
      <c r="L438" s="4"/>
      <c r="M438" s="4"/>
      <c r="N438" s="4"/>
      <c r="O438" s="2"/>
      <c r="P438" s="22"/>
      <c r="Q438" s="9"/>
      <c r="R438" s="204"/>
      <c r="S438" s="205"/>
      <c r="T438" s="206"/>
      <c r="U438" s="3"/>
    </row>
    <row r="439" spans="2:21" s="207" customFormat="1" ht="27" x14ac:dyDescent="0.25">
      <c r="B439" s="509" t="s">
        <v>652</v>
      </c>
      <c r="C439" s="204" t="s">
        <v>653</v>
      </c>
      <c r="D439" s="2" t="s">
        <v>654</v>
      </c>
      <c r="E439" s="204"/>
      <c r="F439" s="204"/>
      <c r="G439" s="204"/>
      <c r="H439" s="204"/>
      <c r="I439" s="12"/>
      <c r="J439" s="2"/>
      <c r="K439" s="25"/>
      <c r="L439" s="4"/>
      <c r="M439" s="4"/>
      <c r="N439" s="4"/>
      <c r="O439" s="2"/>
      <c r="P439" s="22"/>
      <c r="Q439" s="9"/>
      <c r="R439" s="204"/>
      <c r="S439" s="205"/>
      <c r="T439" s="206"/>
      <c r="U439" s="3"/>
    </row>
    <row r="440" spans="2:21" s="207" customFormat="1" ht="45" x14ac:dyDescent="0.25">
      <c r="B440" s="204" t="s">
        <v>976</v>
      </c>
      <c r="C440" s="204" t="s">
        <v>668</v>
      </c>
      <c r="D440" s="2" t="s">
        <v>655</v>
      </c>
      <c r="E440" s="204"/>
      <c r="F440" s="204" t="s">
        <v>39</v>
      </c>
      <c r="G440" s="204" t="s">
        <v>669</v>
      </c>
      <c r="H440" s="204"/>
      <c r="I440" s="12">
        <v>44701</v>
      </c>
      <c r="J440" s="2" t="str">
        <f t="shared" ref="J440:J452" si="902">B440</f>
        <v>JN-137/2022 grupa 1</v>
      </c>
      <c r="K440" s="25">
        <v>44705</v>
      </c>
      <c r="L440" s="4">
        <v>52445</v>
      </c>
      <c r="M440" s="4">
        <v>0</v>
      </c>
      <c r="N440" s="4">
        <f t="shared" ref="N440" si="903">L440+M440</f>
        <v>52445</v>
      </c>
      <c r="O440" s="2" t="s">
        <v>208</v>
      </c>
      <c r="P440" s="22">
        <f>K440</f>
        <v>44705</v>
      </c>
      <c r="Q440" s="9">
        <f t="shared" ref="Q440:Q449" si="904">N440</f>
        <v>52445</v>
      </c>
      <c r="R440" s="204"/>
      <c r="S440" s="205"/>
      <c r="T440" s="206"/>
      <c r="U440" s="3"/>
    </row>
    <row r="441" spans="2:21" s="368" customFormat="1" ht="45" x14ac:dyDescent="0.25">
      <c r="B441" s="367" t="s">
        <v>977</v>
      </c>
      <c r="C441" s="367" t="s">
        <v>668</v>
      </c>
      <c r="D441" s="2" t="s">
        <v>655</v>
      </c>
      <c r="E441" s="367"/>
      <c r="F441" s="367" t="s">
        <v>39</v>
      </c>
      <c r="G441" s="367" t="s">
        <v>669</v>
      </c>
      <c r="H441" s="367"/>
      <c r="I441" s="12">
        <v>44908</v>
      </c>
      <c r="J441" s="2" t="str">
        <f t="shared" ref="J441" si="905">B441</f>
        <v>JN-137/2022 grupa 2</v>
      </c>
      <c r="K441" s="25">
        <v>44912</v>
      </c>
      <c r="L441" s="4">
        <v>44863</v>
      </c>
      <c r="M441" s="4">
        <v>0</v>
      </c>
      <c r="N441" s="4">
        <f t="shared" ref="N441" si="906">L441+M441</f>
        <v>44863</v>
      </c>
      <c r="O441" s="2" t="s">
        <v>208</v>
      </c>
      <c r="P441" s="22">
        <f>K441</f>
        <v>44912</v>
      </c>
      <c r="Q441" s="9">
        <f t="shared" si="904"/>
        <v>44863</v>
      </c>
      <c r="R441" s="367"/>
      <c r="S441" s="365"/>
      <c r="T441" s="366"/>
      <c r="U441" s="3"/>
    </row>
    <row r="442" spans="2:21" s="207" customFormat="1" ht="18" x14ac:dyDescent="0.25">
      <c r="B442" s="204" t="s">
        <v>656</v>
      </c>
      <c r="C442" s="204" t="s">
        <v>657</v>
      </c>
      <c r="D442" s="2" t="s">
        <v>658</v>
      </c>
      <c r="E442" s="204"/>
      <c r="F442" s="248" t="s">
        <v>39</v>
      </c>
      <c r="G442" s="248" t="s">
        <v>733</v>
      </c>
      <c r="H442" s="248"/>
      <c r="I442" s="12">
        <v>44707</v>
      </c>
      <c r="J442" s="2" t="str">
        <f t="shared" si="902"/>
        <v>JN-138/2022</v>
      </c>
      <c r="K442" s="25">
        <v>44712</v>
      </c>
      <c r="L442" s="4">
        <v>70585.5</v>
      </c>
      <c r="M442" s="4">
        <f>L442*25/100</f>
        <v>17646.375</v>
      </c>
      <c r="N442" s="4">
        <f t="shared" ref="N442" si="907">L442+M442</f>
        <v>88231.875</v>
      </c>
      <c r="O442" s="2" t="s">
        <v>419</v>
      </c>
      <c r="P442" s="22">
        <v>44724</v>
      </c>
      <c r="Q442" s="9">
        <f t="shared" si="904"/>
        <v>88231.875</v>
      </c>
      <c r="R442" s="204"/>
      <c r="S442" s="205"/>
      <c r="T442" s="206"/>
      <c r="U442" s="3"/>
    </row>
    <row r="443" spans="2:21" s="207" customFormat="1" ht="18" x14ac:dyDescent="0.25">
      <c r="B443" s="204" t="s">
        <v>659</v>
      </c>
      <c r="C443" s="204" t="s">
        <v>660</v>
      </c>
      <c r="D443" s="2" t="s">
        <v>539</v>
      </c>
      <c r="E443" s="204"/>
      <c r="F443" s="249" t="s">
        <v>39</v>
      </c>
      <c r="G443" s="204" t="s">
        <v>518</v>
      </c>
      <c r="H443" s="204"/>
      <c r="I443" s="12">
        <v>44706</v>
      </c>
      <c r="J443" s="2" t="str">
        <f t="shared" si="902"/>
        <v>JN-139/2022</v>
      </c>
      <c r="K443" s="25">
        <v>44707</v>
      </c>
      <c r="L443" s="4">
        <v>19560</v>
      </c>
      <c r="M443" s="4">
        <v>0</v>
      </c>
      <c r="N443" s="4">
        <f t="shared" ref="N443" si="908">L443+M443</f>
        <v>19560</v>
      </c>
      <c r="O443" s="2" t="s">
        <v>419</v>
      </c>
      <c r="P443" s="22">
        <f>K443</f>
        <v>44707</v>
      </c>
      <c r="Q443" s="9">
        <f t="shared" si="904"/>
        <v>19560</v>
      </c>
      <c r="R443" s="204"/>
      <c r="S443" s="205"/>
      <c r="T443" s="206"/>
      <c r="U443" s="3"/>
    </row>
    <row r="444" spans="2:21" s="207" customFormat="1" ht="18" x14ac:dyDescent="0.25">
      <c r="B444" s="204" t="s">
        <v>661</v>
      </c>
      <c r="C444" s="204" t="s">
        <v>662</v>
      </c>
      <c r="D444" s="2" t="s">
        <v>663</v>
      </c>
      <c r="E444" s="204"/>
      <c r="F444" s="213" t="s">
        <v>39</v>
      </c>
      <c r="G444" s="213" t="s">
        <v>518</v>
      </c>
      <c r="H444" s="213"/>
      <c r="I444" s="12">
        <v>44707</v>
      </c>
      <c r="J444" s="2" t="str">
        <f t="shared" si="902"/>
        <v>JN-140/2022</v>
      </c>
      <c r="K444" s="25">
        <v>44713</v>
      </c>
      <c r="L444" s="4">
        <f>33873-6562</f>
        <v>27311</v>
      </c>
      <c r="M444" s="4">
        <v>0</v>
      </c>
      <c r="N444" s="4">
        <f t="shared" ref="N444:N445" si="909">L444+M444</f>
        <v>27311</v>
      </c>
      <c r="O444" s="2" t="s">
        <v>419</v>
      </c>
      <c r="P444" s="22">
        <f>K444</f>
        <v>44713</v>
      </c>
      <c r="Q444" s="9">
        <f t="shared" si="904"/>
        <v>27311</v>
      </c>
      <c r="R444" s="204"/>
      <c r="S444" s="205"/>
      <c r="T444" s="206"/>
      <c r="U444" s="3"/>
    </row>
    <row r="445" spans="2:21" s="207" customFormat="1" ht="27" x14ac:dyDescent="0.25">
      <c r="B445" s="204" t="s">
        <v>829</v>
      </c>
      <c r="C445" s="204" t="s">
        <v>664</v>
      </c>
      <c r="D445" s="2" t="s">
        <v>665</v>
      </c>
      <c r="E445" s="204"/>
      <c r="F445" s="227" t="s">
        <v>39</v>
      </c>
      <c r="G445" s="227" t="s">
        <v>517</v>
      </c>
      <c r="H445" s="227"/>
      <c r="I445" s="12">
        <v>44707</v>
      </c>
      <c r="J445" s="2" t="str">
        <f t="shared" si="902"/>
        <v>JN-141/2022 grupa 1</v>
      </c>
      <c r="K445" s="25">
        <f>I445+90</f>
        <v>44797</v>
      </c>
      <c r="L445" s="4">
        <v>24565</v>
      </c>
      <c r="M445" s="4">
        <f t="shared" ref="M445:M450" si="910">L445*25/100</f>
        <v>6141.25</v>
      </c>
      <c r="N445" s="4">
        <f t="shared" si="909"/>
        <v>30706.25</v>
      </c>
      <c r="O445" s="2" t="s">
        <v>208</v>
      </c>
      <c r="P445" s="22">
        <v>44739</v>
      </c>
      <c r="Q445" s="9">
        <f t="shared" si="904"/>
        <v>30706.25</v>
      </c>
      <c r="R445" s="204"/>
      <c r="S445" s="205"/>
      <c r="T445" s="206"/>
      <c r="U445" s="3"/>
    </row>
    <row r="446" spans="2:21" s="303" customFormat="1" ht="27" x14ac:dyDescent="0.25">
      <c r="B446" s="302" t="s">
        <v>830</v>
      </c>
      <c r="C446" s="302" t="s">
        <v>664</v>
      </c>
      <c r="D446" s="2" t="s">
        <v>665</v>
      </c>
      <c r="E446" s="302"/>
      <c r="F446" s="302" t="s">
        <v>39</v>
      </c>
      <c r="G446" s="302" t="s">
        <v>517</v>
      </c>
      <c r="H446" s="302"/>
      <c r="I446" s="12">
        <v>44753</v>
      </c>
      <c r="J446" s="2" t="str">
        <f t="shared" si="902"/>
        <v>JN-141/2022 grupa 2</v>
      </c>
      <c r="K446" s="25">
        <f>I446+90</f>
        <v>44843</v>
      </c>
      <c r="L446" s="4">
        <v>5029.6000000000004</v>
      </c>
      <c r="M446" s="4">
        <f t="shared" si="910"/>
        <v>1257.4000000000001</v>
      </c>
      <c r="N446" s="4">
        <f t="shared" ref="N446" si="911">L446+M446</f>
        <v>6287</v>
      </c>
      <c r="O446" s="2" t="s">
        <v>208</v>
      </c>
      <c r="P446" s="22">
        <v>44756</v>
      </c>
      <c r="Q446" s="9">
        <f t="shared" ref="Q446" si="912">N446</f>
        <v>6287</v>
      </c>
      <c r="R446" s="302"/>
      <c r="S446" s="300"/>
      <c r="T446" s="301"/>
      <c r="U446" s="3"/>
    </row>
    <row r="447" spans="2:21" s="207" customFormat="1" ht="27" x14ac:dyDescent="0.25">
      <c r="B447" s="204" t="s">
        <v>708</v>
      </c>
      <c r="C447" s="204" t="s">
        <v>666</v>
      </c>
      <c r="D447" s="2" t="s">
        <v>667</v>
      </c>
      <c r="E447" s="204"/>
      <c r="F447" s="239" t="s">
        <v>39</v>
      </c>
      <c r="G447" s="239" t="s">
        <v>707</v>
      </c>
      <c r="H447" s="239"/>
      <c r="I447" s="12">
        <v>44708</v>
      </c>
      <c r="J447" s="2" t="str">
        <f t="shared" si="902"/>
        <v>JN-142/2022 grupa 1</v>
      </c>
      <c r="K447" s="25">
        <v>44729</v>
      </c>
      <c r="L447" s="4">
        <v>24000</v>
      </c>
      <c r="M447" s="4">
        <f t="shared" si="910"/>
        <v>6000</v>
      </c>
      <c r="N447" s="4">
        <f>L447+M447</f>
        <v>30000</v>
      </c>
      <c r="O447" s="2" t="s">
        <v>208</v>
      </c>
      <c r="P447" s="22">
        <f t="shared" ref="P447:P452" si="913">K447</f>
        <v>44729</v>
      </c>
      <c r="Q447" s="9">
        <f t="shared" si="904"/>
        <v>30000</v>
      </c>
      <c r="R447" s="204"/>
      <c r="S447" s="205"/>
      <c r="T447" s="206"/>
      <c r="U447" s="3"/>
    </row>
    <row r="448" spans="2:21" s="240" customFormat="1" ht="27" x14ac:dyDescent="0.25">
      <c r="B448" s="239" t="s">
        <v>709</v>
      </c>
      <c r="C448" s="239" t="s">
        <v>666</v>
      </c>
      <c r="D448" s="2" t="s">
        <v>667</v>
      </c>
      <c r="E448" s="239"/>
      <c r="F448" s="239" t="s">
        <v>39</v>
      </c>
      <c r="G448" s="239" t="s">
        <v>707</v>
      </c>
      <c r="H448" s="239"/>
      <c r="I448" s="12">
        <v>44708</v>
      </c>
      <c r="J448" s="2" t="str">
        <f t="shared" si="902"/>
        <v>JN-142/2022 grupa 2</v>
      </c>
      <c r="K448" s="25">
        <v>44729</v>
      </c>
      <c r="L448" s="4">
        <v>9600</v>
      </c>
      <c r="M448" s="4">
        <f t="shared" si="910"/>
        <v>2400</v>
      </c>
      <c r="N448" s="4">
        <f>L448+M448</f>
        <v>12000</v>
      </c>
      <c r="O448" s="2" t="s">
        <v>208</v>
      </c>
      <c r="P448" s="22">
        <f t="shared" si="913"/>
        <v>44729</v>
      </c>
      <c r="Q448" s="9">
        <f t="shared" si="904"/>
        <v>12000</v>
      </c>
      <c r="R448" s="239"/>
      <c r="S448" s="237"/>
      <c r="T448" s="238"/>
      <c r="U448" s="3"/>
    </row>
    <row r="449" spans="2:21" s="211" customFormat="1" ht="36" x14ac:dyDescent="0.25">
      <c r="B449" s="210" t="s">
        <v>674</v>
      </c>
      <c r="C449" s="210" t="s">
        <v>675</v>
      </c>
      <c r="D449" s="2" t="s">
        <v>509</v>
      </c>
      <c r="E449" s="210"/>
      <c r="F449" s="249" t="s">
        <v>39</v>
      </c>
      <c r="G449" s="249" t="s">
        <v>734</v>
      </c>
      <c r="H449" s="249"/>
      <c r="I449" s="12">
        <v>44701</v>
      </c>
      <c r="J449" s="2" t="str">
        <f t="shared" si="902"/>
        <v>JN-143/2022</v>
      </c>
      <c r="K449" s="25">
        <v>44733</v>
      </c>
      <c r="L449" s="4">
        <v>8504</v>
      </c>
      <c r="M449" s="4">
        <f t="shared" si="910"/>
        <v>2126</v>
      </c>
      <c r="N449" s="4">
        <f>L449+M449</f>
        <v>10630</v>
      </c>
      <c r="O449" s="2" t="s">
        <v>208</v>
      </c>
      <c r="P449" s="22">
        <f t="shared" si="913"/>
        <v>44733</v>
      </c>
      <c r="Q449" s="9">
        <f t="shared" si="904"/>
        <v>10630</v>
      </c>
      <c r="R449" s="210"/>
      <c r="S449" s="208"/>
      <c r="T449" s="209"/>
      <c r="U449" s="3"/>
    </row>
    <row r="450" spans="2:21" s="211" customFormat="1" ht="36" x14ac:dyDescent="0.25">
      <c r="B450" s="210" t="s">
        <v>676</v>
      </c>
      <c r="C450" s="210" t="s">
        <v>677</v>
      </c>
      <c r="D450" s="2" t="s">
        <v>61</v>
      </c>
      <c r="E450" s="210"/>
      <c r="F450" s="210" t="s">
        <v>39</v>
      </c>
      <c r="G450" s="254" t="s">
        <v>736</v>
      </c>
      <c r="H450" s="210"/>
      <c r="I450" s="12">
        <v>44713</v>
      </c>
      <c r="J450" s="2" t="str">
        <f t="shared" si="902"/>
        <v>JN-144/2022</v>
      </c>
      <c r="K450" s="25">
        <v>44753</v>
      </c>
      <c r="L450" s="4">
        <v>20250</v>
      </c>
      <c r="M450" s="4">
        <f t="shared" si="910"/>
        <v>5062.5</v>
      </c>
      <c r="N450" s="4">
        <f>L450+M450</f>
        <v>25312.5</v>
      </c>
      <c r="O450" s="2" t="s">
        <v>208</v>
      </c>
      <c r="P450" s="22">
        <f t="shared" si="913"/>
        <v>44753</v>
      </c>
      <c r="Q450" s="9">
        <f t="shared" ref="Q450" si="914">N450</f>
        <v>25312.5</v>
      </c>
      <c r="R450" s="210"/>
      <c r="S450" s="208"/>
      <c r="T450" s="209"/>
      <c r="U450" s="3"/>
    </row>
    <row r="451" spans="2:21" s="216" customFormat="1" ht="18" x14ac:dyDescent="0.25">
      <c r="B451" s="213" t="s">
        <v>678</v>
      </c>
      <c r="C451" s="213" t="s">
        <v>538</v>
      </c>
      <c r="D451" s="2" t="s">
        <v>539</v>
      </c>
      <c r="E451" s="213"/>
      <c r="F451" s="220" t="s">
        <v>39</v>
      </c>
      <c r="G451" s="254" t="s">
        <v>695</v>
      </c>
      <c r="H451" s="220"/>
      <c r="I451" s="12">
        <v>44714</v>
      </c>
      <c r="J451" s="2" t="str">
        <f t="shared" si="902"/>
        <v>JN-145/2022</v>
      </c>
      <c r="K451" s="25">
        <v>44718</v>
      </c>
      <c r="L451" s="4">
        <v>22624</v>
      </c>
      <c r="M451" s="4">
        <v>540</v>
      </c>
      <c r="N451" s="4">
        <f t="shared" ref="N451" si="915">L451+M451</f>
        <v>23164</v>
      </c>
      <c r="O451" s="2" t="s">
        <v>419</v>
      </c>
      <c r="P451" s="22">
        <f t="shared" si="913"/>
        <v>44718</v>
      </c>
      <c r="Q451" s="9">
        <f t="shared" ref="Q451:Q456" si="916">N451</f>
        <v>23164</v>
      </c>
      <c r="R451" s="213"/>
      <c r="S451" s="214"/>
      <c r="T451" s="215"/>
      <c r="U451" s="3"/>
    </row>
    <row r="452" spans="2:21" s="221" customFormat="1" ht="18" x14ac:dyDescent="0.25">
      <c r="B452" s="220" t="s">
        <v>685</v>
      </c>
      <c r="C452" s="220" t="s">
        <v>686</v>
      </c>
      <c r="D452" s="2" t="s">
        <v>117</v>
      </c>
      <c r="E452" s="220"/>
      <c r="F452" s="241" t="s">
        <v>39</v>
      </c>
      <c r="G452" s="241" t="s">
        <v>710</v>
      </c>
      <c r="H452" s="241"/>
      <c r="I452" s="12">
        <v>44719</v>
      </c>
      <c r="J452" s="2" t="str">
        <f t="shared" si="902"/>
        <v>JN-146/2022</v>
      </c>
      <c r="K452" s="25">
        <v>44739</v>
      </c>
      <c r="L452" s="4">
        <v>51450</v>
      </c>
      <c r="M452" s="4">
        <f>L452*25/100</f>
        <v>12862.5</v>
      </c>
      <c r="N452" s="4">
        <f t="shared" ref="N452" si="917">L452+M452</f>
        <v>64312.5</v>
      </c>
      <c r="O452" s="2" t="s">
        <v>208</v>
      </c>
      <c r="P452" s="22">
        <f t="shared" si="913"/>
        <v>44739</v>
      </c>
      <c r="Q452" s="9">
        <f t="shared" si="916"/>
        <v>64312.5</v>
      </c>
      <c r="R452" s="220"/>
      <c r="S452" s="218"/>
      <c r="T452" s="219"/>
      <c r="U452" s="3"/>
    </row>
    <row r="453" spans="2:21" s="221" customFormat="1" ht="27" x14ac:dyDescent="0.25">
      <c r="B453" s="220" t="s">
        <v>1386</v>
      </c>
      <c r="C453" s="220" t="s">
        <v>687</v>
      </c>
      <c r="D453" s="2" t="s">
        <v>569</v>
      </c>
      <c r="E453" s="220"/>
      <c r="F453" s="494" t="s">
        <v>39</v>
      </c>
      <c r="G453" s="494" t="s">
        <v>1122</v>
      </c>
      <c r="H453" s="494"/>
      <c r="I453" s="12">
        <v>44606</v>
      </c>
      <c r="J453" s="2" t="str">
        <f t="shared" ref="J453" si="918">B453</f>
        <v>JN-147/2022 grupa 1</v>
      </c>
      <c r="K453" s="25">
        <v>44799</v>
      </c>
      <c r="L453" s="4">
        <v>2500</v>
      </c>
      <c r="M453" s="4">
        <v>0</v>
      </c>
      <c r="N453" s="4">
        <f t="shared" ref="N453" si="919">L453+M453</f>
        <v>2500</v>
      </c>
      <c r="O453" s="2" t="s">
        <v>208</v>
      </c>
      <c r="P453" s="22">
        <f t="shared" ref="P453" si="920">K453</f>
        <v>44799</v>
      </c>
      <c r="Q453" s="9">
        <f t="shared" si="916"/>
        <v>2500</v>
      </c>
      <c r="R453" s="220"/>
      <c r="S453" s="218"/>
      <c r="T453" s="219"/>
      <c r="U453" s="3"/>
    </row>
    <row r="454" spans="2:21" s="495" customFormat="1" ht="27" x14ac:dyDescent="0.25">
      <c r="B454" s="494" t="s">
        <v>1387</v>
      </c>
      <c r="C454" s="494" t="s">
        <v>687</v>
      </c>
      <c r="D454" s="2" t="s">
        <v>569</v>
      </c>
      <c r="E454" s="494"/>
      <c r="F454" s="494" t="s">
        <v>39</v>
      </c>
      <c r="G454" s="494" t="s">
        <v>1081</v>
      </c>
      <c r="H454" s="494"/>
      <c r="I454" s="12">
        <v>44718</v>
      </c>
      <c r="J454" s="2" t="str">
        <f t="shared" ref="J454" si="921">B454</f>
        <v>JN-147/2022 grupa 2</v>
      </c>
      <c r="K454" s="25">
        <v>44922</v>
      </c>
      <c r="L454" s="4">
        <v>19000</v>
      </c>
      <c r="M454" s="4">
        <v>0</v>
      </c>
      <c r="N454" s="4">
        <f t="shared" ref="N454" si="922">L454+M454</f>
        <v>19000</v>
      </c>
      <c r="O454" s="2" t="s">
        <v>208</v>
      </c>
      <c r="P454" s="22">
        <f t="shared" ref="P454" si="923">K454</f>
        <v>44922</v>
      </c>
      <c r="Q454" s="9">
        <f t="shared" si="916"/>
        <v>19000</v>
      </c>
      <c r="R454" s="494"/>
      <c r="S454" s="492"/>
      <c r="T454" s="493"/>
      <c r="U454" s="3"/>
    </row>
    <row r="455" spans="2:21" s="495" customFormat="1" ht="45" x14ac:dyDescent="0.25">
      <c r="B455" s="494" t="s">
        <v>1388</v>
      </c>
      <c r="C455" s="494" t="s">
        <v>687</v>
      </c>
      <c r="D455" s="2" t="s">
        <v>569</v>
      </c>
      <c r="E455" s="494"/>
      <c r="F455" s="494" t="s">
        <v>39</v>
      </c>
      <c r="G455" s="494" t="s">
        <v>1389</v>
      </c>
      <c r="H455" s="494"/>
      <c r="I455" s="12">
        <v>44860</v>
      </c>
      <c r="J455" s="2" t="str">
        <f t="shared" ref="J455" si="924">B455</f>
        <v>JN-147/2022 grupa 3</v>
      </c>
      <c r="K455" s="25">
        <v>44867</v>
      </c>
      <c r="L455" s="4">
        <v>4710</v>
      </c>
      <c r="M455" s="4">
        <v>0</v>
      </c>
      <c r="N455" s="4">
        <f t="shared" ref="N455" si="925">L455+M455</f>
        <v>4710</v>
      </c>
      <c r="O455" s="2" t="s">
        <v>208</v>
      </c>
      <c r="P455" s="22">
        <f t="shared" ref="P455" si="926">K455</f>
        <v>44867</v>
      </c>
      <c r="Q455" s="9">
        <f t="shared" si="916"/>
        <v>4710</v>
      </c>
      <c r="R455" s="494"/>
      <c r="S455" s="492"/>
      <c r="T455" s="493"/>
      <c r="U455" s="3"/>
    </row>
    <row r="456" spans="2:21" s="495" customFormat="1" ht="18" x14ac:dyDescent="0.25">
      <c r="B456" s="494" t="s">
        <v>1388</v>
      </c>
      <c r="C456" s="494" t="s">
        <v>687</v>
      </c>
      <c r="D456" s="2" t="s">
        <v>569</v>
      </c>
      <c r="E456" s="494"/>
      <c r="F456" s="494" t="s">
        <v>39</v>
      </c>
      <c r="G456" s="494" t="s">
        <v>1390</v>
      </c>
      <c r="H456" s="494"/>
      <c r="I456" s="12">
        <v>44869</v>
      </c>
      <c r="J456" s="2" t="str">
        <f t="shared" ref="J456" si="927">B456</f>
        <v>JN-147/2022 grupa 3</v>
      </c>
      <c r="K456" s="25">
        <v>44877</v>
      </c>
      <c r="L456" s="4">
        <v>2265</v>
      </c>
      <c r="M456" s="4">
        <v>0</v>
      </c>
      <c r="N456" s="4">
        <f t="shared" ref="N456" si="928">L456+M456</f>
        <v>2265</v>
      </c>
      <c r="O456" s="2" t="s">
        <v>208</v>
      </c>
      <c r="P456" s="22">
        <f t="shared" ref="P456" si="929">K456</f>
        <v>44877</v>
      </c>
      <c r="Q456" s="9">
        <f t="shared" si="916"/>
        <v>2265</v>
      </c>
      <c r="R456" s="494"/>
      <c r="S456" s="492"/>
      <c r="T456" s="493"/>
      <c r="U456" s="3"/>
    </row>
    <row r="457" spans="2:21" s="221" customFormat="1" ht="18" x14ac:dyDescent="0.25">
      <c r="B457" s="220" t="s">
        <v>688</v>
      </c>
      <c r="C457" s="220" t="s">
        <v>689</v>
      </c>
      <c r="D457" s="2" t="s">
        <v>61</v>
      </c>
      <c r="E457" s="220"/>
      <c r="F457" s="266" t="s">
        <v>39</v>
      </c>
      <c r="G457" s="266" t="s">
        <v>765</v>
      </c>
      <c r="H457" s="266"/>
      <c r="I457" s="12">
        <v>44718</v>
      </c>
      <c r="J457" s="2" t="str">
        <f t="shared" ref="J457:J466" si="930">B457</f>
        <v>JN-148/2022</v>
      </c>
      <c r="K457" s="25">
        <v>44767</v>
      </c>
      <c r="L457" s="4">
        <v>35500</v>
      </c>
      <c r="M457" s="4">
        <f t="shared" ref="M457:M463" si="931">L457*25/100</f>
        <v>8875</v>
      </c>
      <c r="N457" s="4">
        <f t="shared" ref="N457" si="932">L457+M457</f>
        <v>44375</v>
      </c>
      <c r="O457" s="2" t="s">
        <v>208</v>
      </c>
      <c r="P457" s="22">
        <f t="shared" ref="P457" si="933">K457</f>
        <v>44767</v>
      </c>
      <c r="Q457" s="9">
        <f t="shared" ref="Q457:Q466" si="934">N457</f>
        <v>44375</v>
      </c>
      <c r="R457" s="220"/>
      <c r="S457" s="218"/>
      <c r="T457" s="219"/>
      <c r="U457" s="3"/>
    </row>
    <row r="458" spans="2:21" s="221" customFormat="1" ht="34.5" customHeight="1" x14ac:dyDescent="0.25">
      <c r="B458" s="220" t="s">
        <v>831</v>
      </c>
      <c r="C458" s="220" t="s">
        <v>690</v>
      </c>
      <c r="D458" s="2" t="s">
        <v>691</v>
      </c>
      <c r="E458" s="220"/>
      <c r="F458" s="272" t="s">
        <v>39</v>
      </c>
      <c r="G458" s="272" t="s">
        <v>429</v>
      </c>
      <c r="H458" s="272"/>
      <c r="I458" s="12">
        <v>44720</v>
      </c>
      <c r="J458" s="2" t="str">
        <f t="shared" si="930"/>
        <v>JN-149/2022 grupa 1</v>
      </c>
      <c r="K458" s="25">
        <f>I458+90</f>
        <v>44810</v>
      </c>
      <c r="L458" s="4">
        <v>82595</v>
      </c>
      <c r="M458" s="4">
        <f t="shared" si="931"/>
        <v>20648.75</v>
      </c>
      <c r="N458" s="4">
        <f t="shared" ref="N458" si="935">L458+M458</f>
        <v>103243.75</v>
      </c>
      <c r="O458" s="2" t="s">
        <v>208</v>
      </c>
      <c r="P458" s="22">
        <v>44769</v>
      </c>
      <c r="Q458" s="9">
        <f t="shared" si="934"/>
        <v>103243.75</v>
      </c>
      <c r="R458" s="220"/>
      <c r="S458" s="218"/>
      <c r="T458" s="219"/>
      <c r="U458" s="3"/>
    </row>
    <row r="459" spans="2:21" s="307" customFormat="1" ht="34.5" customHeight="1" x14ac:dyDescent="0.25">
      <c r="B459" s="306" t="s">
        <v>832</v>
      </c>
      <c r="C459" s="306" t="s">
        <v>690</v>
      </c>
      <c r="D459" s="2" t="s">
        <v>691</v>
      </c>
      <c r="E459" s="306"/>
      <c r="F459" s="306" t="s">
        <v>39</v>
      </c>
      <c r="G459" s="306" t="s">
        <v>833</v>
      </c>
      <c r="H459" s="306"/>
      <c r="I459" s="12">
        <v>44824</v>
      </c>
      <c r="J459" s="2" t="str">
        <f t="shared" si="930"/>
        <v>JN-149/2022 grupa 2</v>
      </c>
      <c r="K459" s="25">
        <f>I459+90</f>
        <v>44914</v>
      </c>
      <c r="L459" s="4">
        <v>16815</v>
      </c>
      <c r="M459" s="4">
        <f t="shared" si="931"/>
        <v>4203.75</v>
      </c>
      <c r="N459" s="4">
        <f t="shared" ref="N459" si="936">L459+M459</f>
        <v>21018.75</v>
      </c>
      <c r="O459" s="2" t="s">
        <v>208</v>
      </c>
      <c r="P459" s="22">
        <v>44851</v>
      </c>
      <c r="Q459" s="9">
        <f t="shared" si="934"/>
        <v>21018.75</v>
      </c>
      <c r="R459" s="306"/>
      <c r="S459" s="304"/>
      <c r="T459" s="305"/>
      <c r="U459" s="3"/>
    </row>
    <row r="460" spans="2:21" s="221" customFormat="1" ht="18" x14ac:dyDescent="0.25">
      <c r="B460" s="220" t="s">
        <v>692</v>
      </c>
      <c r="C460" s="220" t="s">
        <v>693</v>
      </c>
      <c r="D460" s="2" t="s">
        <v>694</v>
      </c>
      <c r="E460" s="220"/>
      <c r="F460" s="246" t="s">
        <v>39</v>
      </c>
      <c r="G460" s="246" t="s">
        <v>732</v>
      </c>
      <c r="H460" s="246"/>
      <c r="I460" s="12">
        <v>44719</v>
      </c>
      <c r="J460" s="2" t="str">
        <f t="shared" si="930"/>
        <v>JN-150/2022</v>
      </c>
      <c r="K460" s="25">
        <v>44742</v>
      </c>
      <c r="L460" s="4">
        <v>33798.53</v>
      </c>
      <c r="M460" s="4">
        <f t="shared" si="931"/>
        <v>8449.6324999999997</v>
      </c>
      <c r="N460" s="4">
        <f t="shared" ref="N460" si="937">L460+M460</f>
        <v>42248.162499999999</v>
      </c>
      <c r="O460" s="2" t="s">
        <v>208</v>
      </c>
      <c r="P460" s="22">
        <f t="shared" ref="P460:P466" si="938">K460</f>
        <v>44742</v>
      </c>
      <c r="Q460" s="9">
        <f t="shared" si="934"/>
        <v>42248.162499999999</v>
      </c>
      <c r="R460" s="220"/>
      <c r="S460" s="218"/>
      <c r="T460" s="219"/>
      <c r="U460" s="3"/>
    </row>
    <row r="461" spans="2:21" s="221" customFormat="1" ht="27" x14ac:dyDescent="0.25">
      <c r="B461" s="220" t="s">
        <v>1044</v>
      </c>
      <c r="C461" s="220" t="s">
        <v>1045</v>
      </c>
      <c r="D461" s="2" t="s">
        <v>112</v>
      </c>
      <c r="E461" s="220"/>
      <c r="F461" s="401" t="s">
        <v>39</v>
      </c>
      <c r="G461" s="401" t="s">
        <v>210</v>
      </c>
      <c r="H461" s="401"/>
      <c r="I461" s="12">
        <v>44720</v>
      </c>
      <c r="J461" s="2" t="str">
        <f t="shared" si="930"/>
        <v>JN-151/2022 grupa 1</v>
      </c>
      <c r="K461" s="25">
        <v>44739</v>
      </c>
      <c r="L461" s="4">
        <v>59259.45</v>
      </c>
      <c r="M461" s="4">
        <f t="shared" si="931"/>
        <v>14814.862499999999</v>
      </c>
      <c r="N461" s="4">
        <f t="shared" ref="N461" si="939">L461+M461</f>
        <v>74074.3125</v>
      </c>
      <c r="O461" s="2" t="s">
        <v>208</v>
      </c>
      <c r="P461" s="22">
        <f t="shared" si="938"/>
        <v>44739</v>
      </c>
      <c r="Q461" s="9">
        <f t="shared" si="934"/>
        <v>74074.3125</v>
      </c>
      <c r="R461" s="220"/>
      <c r="S461" s="218"/>
      <c r="T461" s="219"/>
      <c r="U461" s="3"/>
    </row>
    <row r="462" spans="2:21" s="402" customFormat="1" ht="27" x14ac:dyDescent="0.25">
      <c r="B462" s="401" t="s">
        <v>1046</v>
      </c>
      <c r="C462" s="401" t="s">
        <v>1045</v>
      </c>
      <c r="D462" s="2" t="s">
        <v>112</v>
      </c>
      <c r="E462" s="401"/>
      <c r="F462" s="401" t="s">
        <v>39</v>
      </c>
      <c r="G462" s="401" t="s">
        <v>621</v>
      </c>
      <c r="H462" s="401"/>
      <c r="I462" s="12">
        <v>44747</v>
      </c>
      <c r="J462" s="2" t="str">
        <f t="shared" si="930"/>
        <v>JN-151/2022 grupa 2</v>
      </c>
      <c r="K462" s="25">
        <v>44754</v>
      </c>
      <c r="L462" s="4">
        <v>1119.99</v>
      </c>
      <c r="M462" s="4">
        <f t="shared" si="931"/>
        <v>279.9975</v>
      </c>
      <c r="N462" s="4">
        <f t="shared" ref="N462" si="940">L462+M462</f>
        <v>1399.9875</v>
      </c>
      <c r="O462" s="2" t="s">
        <v>208</v>
      </c>
      <c r="P462" s="22">
        <f t="shared" si="938"/>
        <v>44754</v>
      </c>
      <c r="Q462" s="9">
        <f t="shared" si="934"/>
        <v>1399.9875</v>
      </c>
      <c r="R462" s="401"/>
      <c r="S462" s="399"/>
      <c r="T462" s="400"/>
      <c r="U462" s="3"/>
    </row>
    <row r="463" spans="2:21" s="221" customFormat="1" ht="27" x14ac:dyDescent="0.25">
      <c r="B463" s="220" t="s">
        <v>696</v>
      </c>
      <c r="C463" s="220" t="s">
        <v>697</v>
      </c>
      <c r="D463" s="2" t="s">
        <v>698</v>
      </c>
      <c r="E463" s="220"/>
      <c r="F463" s="224" t="s">
        <v>39</v>
      </c>
      <c r="G463" s="224" t="s">
        <v>701</v>
      </c>
      <c r="H463" s="224"/>
      <c r="I463" s="12">
        <v>44725</v>
      </c>
      <c r="J463" s="2" t="str">
        <f t="shared" si="930"/>
        <v>JN-152/2022</v>
      </c>
      <c r="K463" s="25">
        <v>44796</v>
      </c>
      <c r="L463" s="4">
        <v>10180</v>
      </c>
      <c r="M463" s="4">
        <f t="shared" si="931"/>
        <v>2545</v>
      </c>
      <c r="N463" s="4">
        <f t="shared" ref="N463" si="941">L463+M463</f>
        <v>12725</v>
      </c>
      <c r="O463" s="2" t="s">
        <v>208</v>
      </c>
      <c r="P463" s="22">
        <f t="shared" si="938"/>
        <v>44796</v>
      </c>
      <c r="Q463" s="9">
        <f t="shared" si="934"/>
        <v>12725</v>
      </c>
      <c r="R463" s="220"/>
      <c r="S463" s="218"/>
      <c r="T463" s="219"/>
      <c r="U463" s="3"/>
    </row>
    <row r="464" spans="2:21" s="225" customFormat="1" ht="36" x14ac:dyDescent="0.25">
      <c r="B464" s="224" t="s">
        <v>699</v>
      </c>
      <c r="C464" s="224" t="s">
        <v>700</v>
      </c>
      <c r="D464" s="2" t="s">
        <v>524</v>
      </c>
      <c r="E464" s="224"/>
      <c r="F464" s="226" t="s">
        <v>39</v>
      </c>
      <c r="G464" s="226" t="s">
        <v>554</v>
      </c>
      <c r="H464" s="226"/>
      <c r="I464" s="12">
        <v>44706</v>
      </c>
      <c r="J464" s="2" t="str">
        <f t="shared" si="930"/>
        <v>JN-153/2022</v>
      </c>
      <c r="K464" s="25">
        <v>44709</v>
      </c>
      <c r="L464" s="4">
        <v>33686.18</v>
      </c>
      <c r="M464" s="4">
        <v>5973.82</v>
      </c>
      <c r="N464" s="4">
        <f t="shared" ref="N464" si="942">L464+M464</f>
        <v>39660</v>
      </c>
      <c r="O464" s="2" t="s">
        <v>208</v>
      </c>
      <c r="P464" s="22">
        <f t="shared" si="938"/>
        <v>44709</v>
      </c>
      <c r="Q464" s="9">
        <f t="shared" si="934"/>
        <v>39660</v>
      </c>
      <c r="R464" s="224"/>
      <c r="S464" s="222"/>
      <c r="T464" s="223"/>
      <c r="U464" s="3"/>
    </row>
    <row r="465" spans="2:21" s="245" customFormat="1" ht="36" x14ac:dyDescent="0.25">
      <c r="B465" s="244" t="s">
        <v>711</v>
      </c>
      <c r="C465" s="244" t="s">
        <v>712</v>
      </c>
      <c r="D465" s="2" t="s">
        <v>524</v>
      </c>
      <c r="E465" s="244"/>
      <c r="F465" s="253" t="s">
        <v>39</v>
      </c>
      <c r="G465" s="253" t="s">
        <v>554</v>
      </c>
      <c r="H465" s="253"/>
      <c r="I465" s="12">
        <v>44722</v>
      </c>
      <c r="J465" s="2" t="str">
        <f t="shared" si="930"/>
        <v>JN-154/2022</v>
      </c>
      <c r="K465" s="25">
        <v>44742</v>
      </c>
      <c r="L465" s="4">
        <v>26340.18</v>
      </c>
      <c r="M465" s="4">
        <v>4759.82</v>
      </c>
      <c r="N465" s="4">
        <f t="shared" ref="N465" si="943">L465+M465</f>
        <v>31100</v>
      </c>
      <c r="O465" s="2" t="s">
        <v>208</v>
      </c>
      <c r="P465" s="22">
        <f t="shared" si="938"/>
        <v>44742</v>
      </c>
      <c r="Q465" s="9">
        <f t="shared" si="934"/>
        <v>31100</v>
      </c>
      <c r="R465" s="244"/>
      <c r="S465" s="242"/>
      <c r="T465" s="243"/>
      <c r="U465" s="3"/>
    </row>
    <row r="466" spans="2:21" s="245" customFormat="1" ht="27" x14ac:dyDescent="0.25">
      <c r="B466" s="244" t="s">
        <v>713</v>
      </c>
      <c r="C466" s="244" t="s">
        <v>714</v>
      </c>
      <c r="D466" s="2" t="s">
        <v>715</v>
      </c>
      <c r="E466" s="244"/>
      <c r="F466" s="255" t="s">
        <v>39</v>
      </c>
      <c r="G466" s="255" t="s">
        <v>737</v>
      </c>
      <c r="H466" s="255"/>
      <c r="I466" s="12">
        <v>44740</v>
      </c>
      <c r="J466" s="2" t="str">
        <f t="shared" si="930"/>
        <v>JN-155/2022</v>
      </c>
      <c r="K466" s="25">
        <v>44757</v>
      </c>
      <c r="L466" s="4">
        <v>34200</v>
      </c>
      <c r="M466" s="4">
        <f>L466*25/100</f>
        <v>8550</v>
      </c>
      <c r="N466" s="4">
        <f t="shared" ref="N466" si="944">L466+M466</f>
        <v>42750</v>
      </c>
      <c r="O466" s="2" t="s">
        <v>208</v>
      </c>
      <c r="P466" s="22">
        <f t="shared" si="938"/>
        <v>44757</v>
      </c>
      <c r="Q466" s="9">
        <f t="shared" si="934"/>
        <v>42750</v>
      </c>
      <c r="R466" s="244"/>
      <c r="S466" s="242"/>
      <c r="T466" s="243"/>
      <c r="U466" s="3"/>
    </row>
    <row r="467" spans="2:21" s="245" customFormat="1" ht="18" x14ac:dyDescent="0.25">
      <c r="B467" s="509" t="s">
        <v>716</v>
      </c>
      <c r="C467" s="244" t="s">
        <v>717</v>
      </c>
      <c r="D467" s="2" t="s">
        <v>70</v>
      </c>
      <c r="E467" s="244"/>
      <c r="F467" s="244"/>
      <c r="G467" s="244"/>
      <c r="H467" s="244"/>
      <c r="I467" s="12"/>
      <c r="J467" s="2"/>
      <c r="K467" s="25"/>
      <c r="L467" s="4"/>
      <c r="M467" s="4"/>
      <c r="N467" s="4"/>
      <c r="O467" s="2"/>
      <c r="P467" s="22"/>
      <c r="Q467" s="9"/>
      <c r="R467" s="244"/>
      <c r="S467" s="242"/>
      <c r="T467" s="243"/>
      <c r="U467" s="3"/>
    </row>
    <row r="468" spans="2:21" s="245" customFormat="1" x14ac:dyDescent="0.25">
      <c r="B468" s="509" t="s">
        <v>718</v>
      </c>
      <c r="C468" s="244" t="s">
        <v>719</v>
      </c>
      <c r="D468" s="2" t="s">
        <v>720</v>
      </c>
      <c r="E468" s="244"/>
      <c r="F468" s="244"/>
      <c r="G468" s="244"/>
      <c r="H468" s="244"/>
      <c r="I468" s="12"/>
      <c r="J468" s="2"/>
      <c r="K468" s="25"/>
      <c r="L468" s="4"/>
      <c r="M468" s="4"/>
      <c r="N468" s="4"/>
      <c r="O468" s="2"/>
      <c r="P468" s="22"/>
      <c r="Q468" s="9"/>
      <c r="R468" s="244"/>
      <c r="S468" s="242"/>
      <c r="T468" s="243"/>
      <c r="U468" s="3"/>
    </row>
    <row r="469" spans="2:21" s="245" customFormat="1" ht="27" x14ac:dyDescent="0.25">
      <c r="B469" s="509" t="s">
        <v>721</v>
      </c>
      <c r="C469" s="244" t="s">
        <v>722</v>
      </c>
      <c r="D469" s="2" t="s">
        <v>723</v>
      </c>
      <c r="E469" s="244"/>
      <c r="F469" s="244"/>
      <c r="G469" s="244"/>
      <c r="H469" s="244"/>
      <c r="I469" s="12"/>
      <c r="J469" s="2"/>
      <c r="K469" s="25"/>
      <c r="L469" s="4"/>
      <c r="M469" s="4"/>
      <c r="N469" s="4"/>
      <c r="O469" s="2"/>
      <c r="P469" s="22"/>
      <c r="Q469" s="9"/>
      <c r="R469" s="244"/>
      <c r="S469" s="242"/>
      <c r="T469" s="243"/>
      <c r="U469" s="3"/>
    </row>
    <row r="470" spans="2:21" s="245" customFormat="1" ht="27" x14ac:dyDescent="0.25">
      <c r="B470" s="244" t="s">
        <v>724</v>
      </c>
      <c r="C470" s="244" t="s">
        <v>725</v>
      </c>
      <c r="D470" s="2" t="s">
        <v>726</v>
      </c>
      <c r="E470" s="244"/>
      <c r="F470" s="251" t="s">
        <v>39</v>
      </c>
      <c r="G470" s="251" t="s">
        <v>735</v>
      </c>
      <c r="H470" s="251"/>
      <c r="I470" s="12">
        <v>44742</v>
      </c>
      <c r="J470" s="2" t="str">
        <f>B470</f>
        <v>JN-159/2022</v>
      </c>
      <c r="K470" s="25">
        <v>44742</v>
      </c>
      <c r="L470" s="4">
        <v>30000</v>
      </c>
      <c r="M470" s="4">
        <f>L470*25/100</f>
        <v>7500</v>
      </c>
      <c r="N470" s="4">
        <f t="shared" ref="N470" si="945">L470+M470</f>
        <v>37500</v>
      </c>
      <c r="O470" s="2" t="s">
        <v>419</v>
      </c>
      <c r="P470" s="22">
        <f>K470</f>
        <v>44742</v>
      </c>
      <c r="Q470" s="9">
        <f>N470</f>
        <v>37500</v>
      </c>
      <c r="R470" s="244"/>
      <c r="S470" s="242"/>
      <c r="T470" s="243"/>
      <c r="U470" s="3"/>
    </row>
    <row r="471" spans="2:21" s="245" customFormat="1" ht="27" x14ac:dyDescent="0.25">
      <c r="B471" s="244" t="s">
        <v>727</v>
      </c>
      <c r="C471" s="244" t="s">
        <v>728</v>
      </c>
      <c r="D471" s="2" t="s">
        <v>729</v>
      </c>
      <c r="E471" s="244"/>
      <c r="F471" s="247" t="s">
        <v>39</v>
      </c>
      <c r="G471" s="247" t="s">
        <v>816</v>
      </c>
      <c r="H471" s="247"/>
      <c r="I471" s="12">
        <v>44742</v>
      </c>
      <c r="J471" s="2" t="str">
        <f>B471</f>
        <v>JN-160/2022</v>
      </c>
      <c r="K471" s="25">
        <v>44742</v>
      </c>
      <c r="L471" s="4">
        <v>91193</v>
      </c>
      <c r="M471" s="4">
        <f>L471*25/100</f>
        <v>22798.25</v>
      </c>
      <c r="N471" s="4">
        <f t="shared" ref="N471" si="946">L471+M471</f>
        <v>113991.25</v>
      </c>
      <c r="O471" s="2" t="s">
        <v>208</v>
      </c>
      <c r="P471" s="22">
        <f>K471</f>
        <v>44742</v>
      </c>
      <c r="Q471" s="9">
        <f>N471</f>
        <v>113991.25</v>
      </c>
      <c r="R471" s="244"/>
      <c r="S471" s="242"/>
      <c r="T471" s="243"/>
      <c r="U471" s="3"/>
    </row>
    <row r="472" spans="2:21" s="245" customFormat="1" ht="36" x14ac:dyDescent="0.25">
      <c r="B472" s="244" t="s">
        <v>730</v>
      </c>
      <c r="C472" s="244" t="s">
        <v>731</v>
      </c>
      <c r="D472" s="2" t="s">
        <v>524</v>
      </c>
      <c r="E472" s="244"/>
      <c r="F472" s="244" t="s">
        <v>39</v>
      </c>
      <c r="G472" s="244" t="s">
        <v>554</v>
      </c>
      <c r="H472" s="244"/>
      <c r="I472" s="12">
        <v>44652</v>
      </c>
      <c r="J472" s="2" t="str">
        <f>B472</f>
        <v>JN-161/2022</v>
      </c>
      <c r="K472" s="25">
        <v>44722</v>
      </c>
      <c r="L472" s="4">
        <v>29288.21</v>
      </c>
      <c r="M472" s="4">
        <v>0</v>
      </c>
      <c r="N472" s="4">
        <f t="shared" ref="N472" si="947">L472+M472</f>
        <v>29288.21</v>
      </c>
      <c r="O472" s="2" t="s">
        <v>208</v>
      </c>
      <c r="P472" s="22">
        <f>K472</f>
        <v>44722</v>
      </c>
      <c r="Q472" s="9">
        <f>N472</f>
        <v>29288.21</v>
      </c>
      <c r="R472" s="244"/>
      <c r="S472" s="242"/>
      <c r="T472" s="243"/>
      <c r="U472" s="3"/>
    </row>
    <row r="473" spans="2:21" s="259" customFormat="1" ht="27" x14ac:dyDescent="0.25">
      <c r="B473" s="509" t="s">
        <v>739</v>
      </c>
      <c r="C473" s="258" t="s">
        <v>740</v>
      </c>
      <c r="D473" s="2" t="s">
        <v>741</v>
      </c>
      <c r="E473" s="258"/>
      <c r="F473" s="258"/>
      <c r="G473" s="258"/>
      <c r="H473" s="258"/>
      <c r="I473" s="12"/>
      <c r="J473" s="2"/>
      <c r="K473" s="25"/>
      <c r="L473" s="4"/>
      <c r="M473" s="4"/>
      <c r="N473" s="4"/>
      <c r="O473" s="2"/>
      <c r="P473" s="22"/>
      <c r="Q473" s="9"/>
      <c r="R473" s="258"/>
      <c r="S473" s="256"/>
      <c r="T473" s="257"/>
      <c r="U473" s="3"/>
    </row>
    <row r="474" spans="2:21" s="259" customFormat="1" ht="36" x14ac:dyDescent="0.25">
      <c r="B474" s="258" t="s">
        <v>742</v>
      </c>
      <c r="C474" s="258" t="s">
        <v>743</v>
      </c>
      <c r="D474" s="2" t="s">
        <v>758</v>
      </c>
      <c r="E474" s="258"/>
      <c r="F474" s="258" t="s">
        <v>39</v>
      </c>
      <c r="G474" s="258" t="s">
        <v>759</v>
      </c>
      <c r="H474" s="258"/>
      <c r="I474" s="12">
        <v>44757</v>
      </c>
      <c r="J474" s="2" t="str">
        <f t="shared" ref="J474:J481" si="948">B474</f>
        <v>JN-163/2022</v>
      </c>
      <c r="K474" s="25">
        <v>44768</v>
      </c>
      <c r="L474" s="4">
        <v>40000</v>
      </c>
      <c r="M474" s="4">
        <f t="shared" ref="M474:M479" si="949">L474*25/100</f>
        <v>10000</v>
      </c>
      <c r="N474" s="4">
        <f t="shared" ref="N474" si="950">L474+M474</f>
        <v>50000</v>
      </c>
      <c r="O474" s="2" t="s">
        <v>208</v>
      </c>
      <c r="P474" s="22">
        <f t="shared" ref="P474:P479" si="951">K474</f>
        <v>44768</v>
      </c>
      <c r="Q474" s="9">
        <f t="shared" ref="Q474:Q479" si="952">N474</f>
        <v>50000</v>
      </c>
      <c r="R474" s="258"/>
      <c r="S474" s="256"/>
      <c r="T474" s="257"/>
      <c r="U474" s="3"/>
    </row>
    <row r="475" spans="2:21" s="282" customFormat="1" ht="18" x14ac:dyDescent="0.25">
      <c r="B475" s="281" t="s">
        <v>805</v>
      </c>
      <c r="C475" s="281" t="s">
        <v>744</v>
      </c>
      <c r="D475" s="2" t="s">
        <v>745</v>
      </c>
      <c r="E475" s="281"/>
      <c r="F475" s="281" t="s">
        <v>39</v>
      </c>
      <c r="G475" s="281" t="s">
        <v>625</v>
      </c>
      <c r="H475" s="281"/>
      <c r="I475" s="12">
        <v>44757</v>
      </c>
      <c r="J475" s="2" t="str">
        <f t="shared" si="948"/>
        <v>JN-164/2022 grupa 1</v>
      </c>
      <c r="K475" s="25">
        <v>44765</v>
      </c>
      <c r="L475" s="4">
        <v>19963.07</v>
      </c>
      <c r="M475" s="4">
        <f t="shared" si="949"/>
        <v>4990.7674999999999</v>
      </c>
      <c r="N475" s="4">
        <f t="shared" ref="N475" si="953">L475+M475</f>
        <v>24953.837500000001</v>
      </c>
      <c r="O475" s="2" t="s">
        <v>419</v>
      </c>
      <c r="P475" s="22">
        <f t="shared" si="951"/>
        <v>44765</v>
      </c>
      <c r="Q475" s="9">
        <f t="shared" si="952"/>
        <v>24953.837500000001</v>
      </c>
      <c r="R475" s="281"/>
      <c r="S475" s="279"/>
      <c r="T475" s="280"/>
      <c r="U475" s="3"/>
    </row>
    <row r="476" spans="2:21" s="259" customFormat="1" ht="27" x14ac:dyDescent="0.25">
      <c r="B476" s="281" t="s">
        <v>806</v>
      </c>
      <c r="C476" s="281" t="s">
        <v>744</v>
      </c>
      <c r="D476" s="2" t="s">
        <v>745</v>
      </c>
      <c r="E476" s="281"/>
      <c r="F476" s="281" t="s">
        <v>39</v>
      </c>
      <c r="G476" s="281" t="s">
        <v>807</v>
      </c>
      <c r="H476" s="281"/>
      <c r="I476" s="12">
        <v>44760</v>
      </c>
      <c r="J476" s="2" t="str">
        <f t="shared" si="948"/>
        <v>JN-164/2022 grupa 2</v>
      </c>
      <c r="K476" s="25">
        <v>44761</v>
      </c>
      <c r="L476" s="4">
        <v>8127.2</v>
      </c>
      <c r="M476" s="4">
        <f t="shared" si="949"/>
        <v>2031.8</v>
      </c>
      <c r="N476" s="4">
        <f t="shared" ref="N476" si="954">L476+M476</f>
        <v>10159</v>
      </c>
      <c r="O476" s="2" t="s">
        <v>419</v>
      </c>
      <c r="P476" s="22">
        <f t="shared" si="951"/>
        <v>44761</v>
      </c>
      <c r="Q476" s="9">
        <f t="shared" si="952"/>
        <v>10159</v>
      </c>
      <c r="R476" s="258"/>
      <c r="S476" s="256"/>
      <c r="T476" s="257"/>
      <c r="U476" s="3"/>
    </row>
    <row r="477" spans="2:21" s="282" customFormat="1" ht="27" x14ac:dyDescent="0.25">
      <c r="B477" s="281" t="s">
        <v>808</v>
      </c>
      <c r="C477" s="281" t="s">
        <v>744</v>
      </c>
      <c r="D477" s="2" t="s">
        <v>745</v>
      </c>
      <c r="E477" s="281"/>
      <c r="F477" s="281" t="s">
        <v>39</v>
      </c>
      <c r="G477" s="281" t="s">
        <v>809</v>
      </c>
      <c r="H477" s="281"/>
      <c r="I477" s="12">
        <v>44760</v>
      </c>
      <c r="J477" s="2" t="str">
        <f t="shared" si="948"/>
        <v>JN-164/2022 grupa 3</v>
      </c>
      <c r="K477" s="25">
        <v>44770</v>
      </c>
      <c r="L477" s="4">
        <v>6998</v>
      </c>
      <c r="M477" s="4">
        <f t="shared" si="949"/>
        <v>1749.5</v>
      </c>
      <c r="N477" s="4">
        <f t="shared" ref="N477" si="955">L477+M477</f>
        <v>8747.5</v>
      </c>
      <c r="O477" s="2" t="s">
        <v>419</v>
      </c>
      <c r="P477" s="22">
        <f t="shared" si="951"/>
        <v>44770</v>
      </c>
      <c r="Q477" s="9">
        <f t="shared" si="952"/>
        <v>8747.5</v>
      </c>
      <c r="R477" s="281"/>
      <c r="S477" s="279"/>
      <c r="T477" s="280"/>
      <c r="U477" s="3"/>
    </row>
    <row r="478" spans="2:21" s="282" customFormat="1" ht="18" x14ac:dyDescent="0.25">
      <c r="B478" s="281" t="s">
        <v>810</v>
      </c>
      <c r="C478" s="281" t="s">
        <v>744</v>
      </c>
      <c r="D478" s="2" t="s">
        <v>745</v>
      </c>
      <c r="E478" s="281"/>
      <c r="F478" s="281" t="s">
        <v>39</v>
      </c>
      <c r="G478" s="281" t="s">
        <v>811</v>
      </c>
      <c r="H478" s="281"/>
      <c r="I478" s="12">
        <v>44760</v>
      </c>
      <c r="J478" s="2" t="str">
        <f t="shared" si="948"/>
        <v>JN-164/2022 grupa 4</v>
      </c>
      <c r="K478" s="25">
        <v>44770</v>
      </c>
      <c r="L478" s="4">
        <v>6014.4</v>
      </c>
      <c r="M478" s="4">
        <f t="shared" si="949"/>
        <v>1503.6</v>
      </c>
      <c r="N478" s="4">
        <f t="shared" ref="N478" si="956">L478+M478</f>
        <v>7518</v>
      </c>
      <c r="O478" s="2" t="s">
        <v>419</v>
      </c>
      <c r="P478" s="22">
        <f t="shared" si="951"/>
        <v>44770</v>
      </c>
      <c r="Q478" s="9">
        <f t="shared" si="952"/>
        <v>7518</v>
      </c>
      <c r="R478" s="281"/>
      <c r="S478" s="279"/>
      <c r="T478" s="280"/>
      <c r="U478" s="3"/>
    </row>
    <row r="479" spans="2:21" s="259" customFormat="1" ht="27" x14ac:dyDescent="0.25">
      <c r="B479" s="258" t="s">
        <v>746</v>
      </c>
      <c r="C479" s="258" t="s">
        <v>747</v>
      </c>
      <c r="D479" s="2" t="s">
        <v>748</v>
      </c>
      <c r="E479" s="258"/>
      <c r="F479" s="281" t="s">
        <v>39</v>
      </c>
      <c r="G479" s="281" t="s">
        <v>812</v>
      </c>
      <c r="H479" s="281"/>
      <c r="I479" s="12">
        <v>44761</v>
      </c>
      <c r="J479" s="2" t="str">
        <f t="shared" si="948"/>
        <v>JN-165/2022</v>
      </c>
      <c r="K479" s="25">
        <v>44796</v>
      </c>
      <c r="L479" s="4">
        <v>79069.039999999994</v>
      </c>
      <c r="M479" s="4">
        <f t="shared" si="949"/>
        <v>19767.259999999998</v>
      </c>
      <c r="N479" s="4">
        <f t="shared" ref="N479" si="957">L479+M479</f>
        <v>98836.299999999988</v>
      </c>
      <c r="O479" s="2" t="s">
        <v>208</v>
      </c>
      <c r="P479" s="22">
        <f t="shared" si="951"/>
        <v>44796</v>
      </c>
      <c r="Q479" s="9">
        <f t="shared" si="952"/>
        <v>98836.299999999988</v>
      </c>
      <c r="R479" s="258"/>
      <c r="S479" s="256"/>
      <c r="T479" s="257"/>
      <c r="U479" s="3"/>
    </row>
    <row r="480" spans="2:21" s="259" customFormat="1" ht="27" x14ac:dyDescent="0.25">
      <c r="B480" s="258" t="s">
        <v>749</v>
      </c>
      <c r="C480" s="258" t="s">
        <v>750</v>
      </c>
      <c r="D480" s="2" t="s">
        <v>751</v>
      </c>
      <c r="E480" s="258"/>
      <c r="F480" s="299" t="s">
        <v>39</v>
      </c>
      <c r="G480" s="299" t="s">
        <v>828</v>
      </c>
      <c r="H480" s="258"/>
      <c r="I480" s="12">
        <v>44762</v>
      </c>
      <c r="J480" s="2" t="str">
        <f t="shared" si="948"/>
        <v>JN-166/2022</v>
      </c>
      <c r="K480" s="25">
        <v>44819</v>
      </c>
      <c r="L480" s="4">
        <v>62500</v>
      </c>
      <c r="M480" s="4">
        <v>0</v>
      </c>
      <c r="N480" s="4">
        <f t="shared" ref="N480" si="958">L480+M480</f>
        <v>62500</v>
      </c>
      <c r="O480" s="2" t="s">
        <v>208</v>
      </c>
      <c r="P480" s="22">
        <f t="shared" ref="P480" si="959">K480</f>
        <v>44819</v>
      </c>
      <c r="Q480" s="9">
        <f t="shared" ref="Q480" si="960">N480</f>
        <v>62500</v>
      </c>
      <c r="R480" s="258"/>
      <c r="S480" s="256"/>
      <c r="T480" s="257"/>
      <c r="U480" s="3"/>
    </row>
    <row r="481" spans="2:21" s="259" customFormat="1" ht="27" x14ac:dyDescent="0.25">
      <c r="B481" s="258" t="s">
        <v>752</v>
      </c>
      <c r="C481" s="258" t="s">
        <v>753</v>
      </c>
      <c r="D481" s="2" t="s">
        <v>754</v>
      </c>
      <c r="E481" s="258"/>
      <c r="F481" s="265" t="s">
        <v>39</v>
      </c>
      <c r="G481" s="265" t="s">
        <v>764</v>
      </c>
      <c r="H481" s="265"/>
      <c r="I481" s="12">
        <v>44776</v>
      </c>
      <c r="J481" s="2" t="str">
        <f t="shared" si="948"/>
        <v>JN-167/2022</v>
      </c>
      <c r="K481" s="25">
        <v>45016</v>
      </c>
      <c r="L481" s="4">
        <v>139745</v>
      </c>
      <c r="M481" s="4">
        <f>L481*25/100</f>
        <v>34936.25</v>
      </c>
      <c r="N481" s="4">
        <f t="shared" ref="N481" si="961">L481+M481</f>
        <v>174681.25</v>
      </c>
      <c r="O481" s="2" t="s">
        <v>208</v>
      </c>
      <c r="P481" s="22"/>
      <c r="Q481" s="9"/>
      <c r="R481" s="258"/>
      <c r="S481" s="517" t="s">
        <v>1049</v>
      </c>
      <c r="T481" s="518"/>
      <c r="U481" s="3"/>
    </row>
    <row r="482" spans="2:21" s="259" customFormat="1" ht="18" x14ac:dyDescent="0.25">
      <c r="B482" s="258" t="s">
        <v>1391</v>
      </c>
      <c r="C482" s="258" t="s">
        <v>755</v>
      </c>
      <c r="D482" s="2" t="s">
        <v>135</v>
      </c>
      <c r="E482" s="258"/>
      <c r="F482" s="494" t="s">
        <v>39</v>
      </c>
      <c r="G482" s="494" t="s">
        <v>162</v>
      </c>
      <c r="H482" s="494"/>
      <c r="I482" s="12">
        <v>44767</v>
      </c>
      <c r="J482" s="2" t="str">
        <f t="shared" ref="J482" si="962">B482</f>
        <v>JN-168/2022 grupa 1</v>
      </c>
      <c r="K482" s="25">
        <v>44771</v>
      </c>
      <c r="L482" s="4">
        <v>5000</v>
      </c>
      <c r="M482" s="4">
        <f>L482*25/100</f>
        <v>1250</v>
      </c>
      <c r="N482" s="4">
        <f t="shared" ref="N482" si="963">L482+M482</f>
        <v>6250</v>
      </c>
      <c r="O482" s="2" t="s">
        <v>208</v>
      </c>
      <c r="P482" s="22">
        <f>K482</f>
        <v>44771</v>
      </c>
      <c r="Q482" s="9">
        <f>N482</f>
        <v>6250</v>
      </c>
      <c r="R482" s="258"/>
      <c r="S482" s="256"/>
      <c r="T482" s="257"/>
      <c r="U482" s="3"/>
    </row>
    <row r="483" spans="2:21" s="495" customFormat="1" ht="27" x14ac:dyDescent="0.25">
      <c r="B483" s="494" t="s">
        <v>1392</v>
      </c>
      <c r="C483" s="494" t="s">
        <v>755</v>
      </c>
      <c r="D483" s="2" t="s">
        <v>135</v>
      </c>
      <c r="E483" s="494"/>
      <c r="F483" s="494" t="s">
        <v>39</v>
      </c>
      <c r="G483" s="494" t="s">
        <v>1393</v>
      </c>
      <c r="H483" s="494"/>
      <c r="I483" s="12">
        <v>44617</v>
      </c>
      <c r="J483" s="2" t="str">
        <f t="shared" ref="J483" si="964">B483</f>
        <v>JN-168/2022 grupa 2</v>
      </c>
      <c r="K483" s="25">
        <v>44706</v>
      </c>
      <c r="L483" s="4">
        <v>15000</v>
      </c>
      <c r="M483" s="4">
        <v>0</v>
      </c>
      <c r="N483" s="4">
        <f t="shared" ref="N483" si="965">L483+M483</f>
        <v>15000</v>
      </c>
      <c r="O483" s="2" t="s">
        <v>208</v>
      </c>
      <c r="P483" s="22">
        <f>K483</f>
        <v>44706</v>
      </c>
      <c r="Q483" s="9">
        <f>N483</f>
        <v>15000</v>
      </c>
      <c r="R483" s="494"/>
      <c r="S483" s="492"/>
      <c r="T483" s="493"/>
      <c r="U483" s="3"/>
    </row>
    <row r="484" spans="2:21" s="259" customFormat="1" ht="18" x14ac:dyDescent="0.25">
      <c r="B484" s="509" t="s">
        <v>756</v>
      </c>
      <c r="C484" s="258" t="s">
        <v>757</v>
      </c>
      <c r="D484" s="2" t="s">
        <v>407</v>
      </c>
      <c r="E484" s="258"/>
      <c r="F484" s="258"/>
      <c r="G484" s="258"/>
      <c r="H484" s="258"/>
      <c r="I484" s="12"/>
      <c r="J484" s="2"/>
      <c r="K484" s="25"/>
      <c r="L484" s="4"/>
      <c r="M484" s="4"/>
      <c r="N484" s="4"/>
      <c r="O484" s="2"/>
      <c r="P484" s="22"/>
      <c r="Q484" s="9"/>
      <c r="R484" s="258"/>
      <c r="S484" s="256"/>
      <c r="T484" s="257"/>
      <c r="U484" s="3"/>
    </row>
    <row r="485" spans="2:21" s="259" customFormat="1" ht="18" x14ac:dyDescent="0.25">
      <c r="B485" s="260" t="s">
        <v>760</v>
      </c>
      <c r="C485" s="260" t="s">
        <v>761</v>
      </c>
      <c r="D485" s="2" t="s">
        <v>762</v>
      </c>
      <c r="E485" s="258"/>
      <c r="F485" s="273" t="s">
        <v>39</v>
      </c>
      <c r="G485" s="273" t="s">
        <v>775</v>
      </c>
      <c r="H485" s="273"/>
      <c r="I485" s="12">
        <v>44770</v>
      </c>
      <c r="J485" s="2" t="str">
        <f>B485</f>
        <v>JN-170/2022</v>
      </c>
      <c r="K485" s="25">
        <v>44770</v>
      </c>
      <c r="L485" s="4">
        <v>28500</v>
      </c>
      <c r="M485" s="4">
        <f>L485*25/100</f>
        <v>7125</v>
      </c>
      <c r="N485" s="4">
        <f t="shared" ref="N485" si="966">L485+M485</f>
        <v>35625</v>
      </c>
      <c r="O485" s="2" t="s">
        <v>208</v>
      </c>
      <c r="P485" s="22">
        <f>K485</f>
        <v>44770</v>
      </c>
      <c r="Q485" s="9">
        <f>N485</f>
        <v>35625</v>
      </c>
      <c r="R485" s="258"/>
      <c r="S485" s="256"/>
      <c r="T485" s="257"/>
      <c r="U485" s="3"/>
    </row>
    <row r="486" spans="2:21" s="277" customFormat="1" ht="36" customHeight="1" x14ac:dyDescent="0.25">
      <c r="B486" s="276" t="s">
        <v>776</v>
      </c>
      <c r="C486" s="276" t="s">
        <v>824</v>
      </c>
      <c r="D486" s="2" t="s">
        <v>825</v>
      </c>
      <c r="E486" s="276"/>
      <c r="F486" s="294" t="s">
        <v>39</v>
      </c>
      <c r="G486" s="294" t="s">
        <v>429</v>
      </c>
      <c r="H486" s="294"/>
      <c r="I486" s="12">
        <v>44805</v>
      </c>
      <c r="J486" s="2" t="str">
        <f>B486</f>
        <v>JN-171/2022</v>
      </c>
      <c r="K486" s="25">
        <f>I486+30</f>
        <v>44835</v>
      </c>
      <c r="L486" s="4">
        <v>62500</v>
      </c>
      <c r="M486" s="4">
        <f>L486*25/100</f>
        <v>15625</v>
      </c>
      <c r="N486" s="4">
        <f t="shared" ref="N486" si="967">L486+M486</f>
        <v>78125</v>
      </c>
      <c r="O486" s="2" t="s">
        <v>208</v>
      </c>
      <c r="P486" s="22">
        <v>44812</v>
      </c>
      <c r="Q486" s="9">
        <f>N486</f>
        <v>78125</v>
      </c>
      <c r="R486" s="276"/>
      <c r="S486" s="274"/>
      <c r="T486" s="275"/>
      <c r="U486" s="3"/>
    </row>
    <row r="487" spans="2:21" s="277" customFormat="1" ht="18" x14ac:dyDescent="0.25">
      <c r="B487" s="276" t="s">
        <v>777</v>
      </c>
      <c r="C487" s="276" t="s">
        <v>778</v>
      </c>
      <c r="D487" s="2" t="s">
        <v>779</v>
      </c>
      <c r="E487" s="276"/>
      <c r="F487" s="502" t="s">
        <v>39</v>
      </c>
      <c r="G487" s="502" t="s">
        <v>1451</v>
      </c>
      <c r="H487" s="502"/>
      <c r="I487" s="12">
        <v>44907</v>
      </c>
      <c r="J487" s="2" t="str">
        <f>B487</f>
        <v>JN-172/2022</v>
      </c>
      <c r="K487" s="25">
        <v>45016</v>
      </c>
      <c r="L487" s="4">
        <v>146400</v>
      </c>
      <c r="M487" s="4">
        <f>L487*25/100</f>
        <v>36600</v>
      </c>
      <c r="N487" s="4">
        <f t="shared" ref="N487" si="968">L487+M487</f>
        <v>183000</v>
      </c>
      <c r="O487" s="2" t="s">
        <v>208</v>
      </c>
      <c r="P487" s="22"/>
      <c r="Q487" s="9"/>
      <c r="R487" s="276"/>
      <c r="S487" s="517" t="s">
        <v>1452</v>
      </c>
      <c r="T487" s="518"/>
      <c r="U487" s="3"/>
    </row>
    <row r="488" spans="2:21" s="277" customFormat="1" ht="18" x14ac:dyDescent="0.25">
      <c r="B488" s="509" t="s">
        <v>780</v>
      </c>
      <c r="C488" s="276" t="s">
        <v>781</v>
      </c>
      <c r="D488" s="2" t="s">
        <v>782</v>
      </c>
      <c r="E488" s="276"/>
      <c r="F488" s="276"/>
      <c r="G488" s="276"/>
      <c r="H488" s="276"/>
      <c r="I488" s="12"/>
      <c r="J488" s="2"/>
      <c r="K488" s="25"/>
      <c r="L488" s="4"/>
      <c r="M488" s="4"/>
      <c r="N488" s="4"/>
      <c r="O488" s="2"/>
      <c r="P488" s="22"/>
      <c r="Q488" s="9"/>
      <c r="R488" s="276"/>
      <c r="S488" s="274"/>
      <c r="T488" s="275"/>
      <c r="U488" s="3"/>
    </row>
    <row r="489" spans="2:21" s="277" customFormat="1" ht="27" x14ac:dyDescent="0.25">
      <c r="B489" s="509" t="s">
        <v>783</v>
      </c>
      <c r="C489" s="276" t="s">
        <v>784</v>
      </c>
      <c r="D489" s="2" t="s">
        <v>785</v>
      </c>
      <c r="E489" s="276"/>
      <c r="F489" s="276"/>
      <c r="G489" s="276"/>
      <c r="H489" s="276"/>
      <c r="I489" s="12"/>
      <c r="J489" s="2"/>
      <c r="K489" s="25"/>
      <c r="L489" s="4"/>
      <c r="M489" s="4"/>
      <c r="N489" s="4"/>
      <c r="O489" s="2"/>
      <c r="P489" s="22"/>
      <c r="Q489" s="9"/>
      <c r="R489" s="276"/>
      <c r="S489" s="274"/>
      <c r="T489" s="275"/>
      <c r="U489" s="3"/>
    </row>
    <row r="490" spans="2:21" s="277" customFormat="1" ht="36" x14ac:dyDescent="0.25">
      <c r="B490" s="276" t="s">
        <v>786</v>
      </c>
      <c r="C490" s="276" t="s">
        <v>787</v>
      </c>
      <c r="D490" s="2" t="s">
        <v>524</v>
      </c>
      <c r="E490" s="276"/>
      <c r="F490" s="293" t="s">
        <v>39</v>
      </c>
      <c r="G490" s="293" t="s">
        <v>554</v>
      </c>
      <c r="H490" s="293"/>
      <c r="I490" s="12">
        <v>44761</v>
      </c>
      <c r="J490" s="2" t="str">
        <f t="shared" ref="J490:J496" si="969">B490</f>
        <v>JN-175/2022</v>
      </c>
      <c r="K490" s="25">
        <v>44794</v>
      </c>
      <c r="L490" s="4">
        <v>21077.11</v>
      </c>
      <c r="M490" s="4">
        <v>3072.28</v>
      </c>
      <c r="N490" s="4">
        <f t="shared" ref="N490" si="970">L490+M490</f>
        <v>24149.39</v>
      </c>
      <c r="O490" s="2" t="s">
        <v>208</v>
      </c>
      <c r="P490" s="22">
        <f t="shared" ref="P490:P496" si="971">K490</f>
        <v>44794</v>
      </c>
      <c r="Q490" s="9">
        <f t="shared" ref="Q490:Q496" si="972">N490</f>
        <v>24149.39</v>
      </c>
      <c r="R490" s="276"/>
      <c r="S490" s="274"/>
      <c r="T490" s="275"/>
      <c r="U490" s="3"/>
    </row>
    <row r="491" spans="2:21" s="277" customFormat="1" ht="27" x14ac:dyDescent="0.25">
      <c r="B491" s="276" t="s">
        <v>1024</v>
      </c>
      <c r="C491" s="276" t="s">
        <v>788</v>
      </c>
      <c r="D491" s="2" t="s">
        <v>789</v>
      </c>
      <c r="E491" s="276"/>
      <c r="F491" s="388" t="s">
        <v>39</v>
      </c>
      <c r="G491" s="388" t="s">
        <v>1025</v>
      </c>
      <c r="H491" s="388"/>
      <c r="I491" s="12">
        <v>44707</v>
      </c>
      <c r="J491" s="2" t="str">
        <f t="shared" si="969"/>
        <v>JN-176/2022 grupa 1</v>
      </c>
      <c r="K491" s="25">
        <v>44713</v>
      </c>
      <c r="L491" s="4">
        <v>7479.2</v>
      </c>
      <c r="M491" s="4">
        <f>L491*25/100</f>
        <v>1869.8</v>
      </c>
      <c r="N491" s="4">
        <f t="shared" ref="N491" si="973">L491+M491</f>
        <v>9349</v>
      </c>
      <c r="O491" s="2" t="s">
        <v>208</v>
      </c>
      <c r="P491" s="22">
        <f t="shared" si="971"/>
        <v>44713</v>
      </c>
      <c r="Q491" s="9">
        <f t="shared" si="972"/>
        <v>9349</v>
      </c>
      <c r="R491" s="388"/>
      <c r="S491" s="386"/>
      <c r="T491" s="387"/>
      <c r="U491" s="3"/>
    </row>
    <row r="492" spans="2:21" s="389" customFormat="1" ht="27" x14ac:dyDescent="0.25">
      <c r="B492" s="388" t="s">
        <v>1026</v>
      </c>
      <c r="C492" s="388" t="s">
        <v>788</v>
      </c>
      <c r="D492" s="2" t="s">
        <v>789</v>
      </c>
      <c r="E492" s="388"/>
      <c r="F492" s="388" t="s">
        <v>39</v>
      </c>
      <c r="G492" s="388" t="s">
        <v>625</v>
      </c>
      <c r="H492" s="388"/>
      <c r="I492" s="12">
        <v>44798</v>
      </c>
      <c r="J492" s="2" t="str">
        <f t="shared" si="969"/>
        <v>JN-176/2022 grupa 2</v>
      </c>
      <c r="K492" s="25">
        <v>44844</v>
      </c>
      <c r="L492" s="4">
        <v>13736.03</v>
      </c>
      <c r="M492" s="4">
        <f>L492*25/100</f>
        <v>3434.0075000000002</v>
      </c>
      <c r="N492" s="4">
        <f t="shared" ref="N492" si="974">L492+M492</f>
        <v>17170.037500000002</v>
      </c>
      <c r="O492" s="2" t="s">
        <v>208</v>
      </c>
      <c r="P492" s="22">
        <f t="shared" si="971"/>
        <v>44844</v>
      </c>
      <c r="Q492" s="9">
        <f t="shared" si="972"/>
        <v>17170.037500000002</v>
      </c>
      <c r="R492" s="388"/>
      <c r="S492" s="386"/>
      <c r="T492" s="387"/>
      <c r="U492" s="3"/>
    </row>
    <row r="493" spans="2:21" s="277" customFormat="1" ht="18" x14ac:dyDescent="0.25">
      <c r="B493" s="276" t="s">
        <v>790</v>
      </c>
      <c r="C493" s="276" t="s">
        <v>791</v>
      </c>
      <c r="D493" s="2" t="s">
        <v>792</v>
      </c>
      <c r="E493" s="276"/>
      <c r="F493" s="317" t="s">
        <v>39</v>
      </c>
      <c r="G493" s="317" t="s">
        <v>869</v>
      </c>
      <c r="H493" s="317"/>
      <c r="I493" s="12">
        <v>44799</v>
      </c>
      <c r="J493" s="2" t="str">
        <f t="shared" si="969"/>
        <v>JN-177/2022</v>
      </c>
      <c r="K493" s="25">
        <v>44840</v>
      </c>
      <c r="L493" s="4">
        <v>84270</v>
      </c>
      <c r="M493" s="4">
        <f>L493*25/100</f>
        <v>21067.5</v>
      </c>
      <c r="N493" s="4">
        <f t="shared" ref="N493" si="975">L493+M493</f>
        <v>105337.5</v>
      </c>
      <c r="O493" s="2" t="s">
        <v>208</v>
      </c>
      <c r="P493" s="22">
        <f t="shared" si="971"/>
        <v>44840</v>
      </c>
      <c r="Q493" s="9">
        <f t="shared" si="972"/>
        <v>105337.5</v>
      </c>
      <c r="R493" s="276"/>
      <c r="S493" s="274"/>
      <c r="T493" s="275"/>
      <c r="U493" s="3"/>
    </row>
    <row r="494" spans="2:21" s="277" customFormat="1" ht="36" x14ac:dyDescent="0.25">
      <c r="B494" s="276" t="s">
        <v>793</v>
      </c>
      <c r="C494" s="276" t="s">
        <v>794</v>
      </c>
      <c r="D494" s="2" t="s">
        <v>667</v>
      </c>
      <c r="E494" s="276"/>
      <c r="F494" s="278" t="s">
        <v>39</v>
      </c>
      <c r="G494" s="278" t="s">
        <v>804</v>
      </c>
      <c r="H494" s="278"/>
      <c r="I494" s="12">
        <v>44774</v>
      </c>
      <c r="J494" s="2" t="str">
        <f t="shared" si="969"/>
        <v>JN-178/2022</v>
      </c>
      <c r="K494" s="25">
        <v>44792</v>
      </c>
      <c r="L494" s="4">
        <v>30755</v>
      </c>
      <c r="M494" s="4">
        <f>L494*25/100</f>
        <v>7688.75</v>
      </c>
      <c r="N494" s="4">
        <f t="shared" ref="N494" si="976">L494+M494</f>
        <v>38443.75</v>
      </c>
      <c r="O494" s="2" t="s">
        <v>208</v>
      </c>
      <c r="P494" s="22">
        <f t="shared" si="971"/>
        <v>44792</v>
      </c>
      <c r="Q494" s="9">
        <f t="shared" si="972"/>
        <v>38443.75</v>
      </c>
      <c r="R494" s="276"/>
      <c r="S494" s="274"/>
      <c r="T494" s="275"/>
      <c r="U494" s="3"/>
    </row>
    <row r="495" spans="2:21" s="277" customFormat="1" ht="36" x14ac:dyDescent="0.25">
      <c r="B495" s="276" t="s">
        <v>795</v>
      </c>
      <c r="C495" s="276" t="s">
        <v>796</v>
      </c>
      <c r="D495" s="2" t="s">
        <v>667</v>
      </c>
      <c r="E495" s="276"/>
      <c r="F495" s="347" t="s">
        <v>39</v>
      </c>
      <c r="G495" s="347" t="s">
        <v>923</v>
      </c>
      <c r="H495" s="347"/>
      <c r="I495" s="12">
        <v>44802</v>
      </c>
      <c r="J495" s="2" t="str">
        <f t="shared" si="969"/>
        <v>JN-179/2022</v>
      </c>
      <c r="K495" s="25">
        <v>44872</v>
      </c>
      <c r="L495" s="4">
        <v>97146.75</v>
      </c>
      <c r="M495" s="4">
        <f>L495*25/100</f>
        <v>24286.6875</v>
      </c>
      <c r="N495" s="4">
        <f t="shared" ref="N495" si="977">L495+M495</f>
        <v>121433.4375</v>
      </c>
      <c r="O495" s="2" t="s">
        <v>208</v>
      </c>
      <c r="P495" s="22">
        <f t="shared" si="971"/>
        <v>44872</v>
      </c>
      <c r="Q495" s="9">
        <f t="shared" si="972"/>
        <v>121433.4375</v>
      </c>
      <c r="R495" s="276"/>
      <c r="S495" s="274"/>
      <c r="T495" s="275"/>
      <c r="U495" s="3"/>
    </row>
    <row r="496" spans="2:21" s="277" customFormat="1" ht="27" x14ac:dyDescent="0.25">
      <c r="B496" s="276" t="s">
        <v>797</v>
      </c>
      <c r="C496" s="276" t="s">
        <v>798</v>
      </c>
      <c r="D496" s="2" t="s">
        <v>171</v>
      </c>
      <c r="E496" s="276"/>
      <c r="F496" s="323" t="s">
        <v>39</v>
      </c>
      <c r="G496" s="323" t="s">
        <v>894</v>
      </c>
      <c r="H496" s="323"/>
      <c r="I496" s="12">
        <v>44802</v>
      </c>
      <c r="J496" s="2" t="str">
        <f t="shared" si="969"/>
        <v>JN-180/2022</v>
      </c>
      <c r="K496" s="25">
        <v>44835</v>
      </c>
      <c r="L496" s="4">
        <v>41310.5</v>
      </c>
      <c r="M496" s="4">
        <v>0</v>
      </c>
      <c r="N496" s="4">
        <f t="shared" ref="N496" si="978">L496+M496</f>
        <v>41310.5</v>
      </c>
      <c r="O496" s="2" t="s">
        <v>208</v>
      </c>
      <c r="P496" s="22">
        <f t="shared" si="971"/>
        <v>44835</v>
      </c>
      <c r="Q496" s="9">
        <f t="shared" si="972"/>
        <v>41310.5</v>
      </c>
      <c r="R496" s="276"/>
      <c r="S496" s="274"/>
      <c r="T496" s="275"/>
      <c r="U496" s="3"/>
    </row>
    <row r="497" spans="2:21" s="277" customFormat="1" ht="36" x14ac:dyDescent="0.25">
      <c r="B497" s="509" t="s">
        <v>799</v>
      </c>
      <c r="C497" s="276" t="s">
        <v>800</v>
      </c>
      <c r="D497" s="2" t="s">
        <v>501</v>
      </c>
      <c r="E497" s="276"/>
      <c r="F497" s="276"/>
      <c r="G497" s="276"/>
      <c r="H497" s="276"/>
      <c r="I497" s="12"/>
      <c r="J497" s="2"/>
      <c r="K497" s="25"/>
      <c r="L497" s="4"/>
      <c r="M497" s="4"/>
      <c r="N497" s="4"/>
      <c r="O497" s="2"/>
      <c r="P497" s="22"/>
      <c r="Q497" s="9"/>
      <c r="R497" s="276"/>
      <c r="S497" s="274"/>
      <c r="T497" s="275"/>
      <c r="U497" s="3"/>
    </row>
    <row r="498" spans="2:21" s="277" customFormat="1" ht="27" x14ac:dyDescent="0.25">
      <c r="B498" s="276" t="s">
        <v>801</v>
      </c>
      <c r="C498" s="276" t="s">
        <v>802</v>
      </c>
      <c r="D498" s="2" t="s">
        <v>803</v>
      </c>
      <c r="E498" s="276"/>
      <c r="F498" s="324" t="s">
        <v>39</v>
      </c>
      <c r="G498" s="324" t="s">
        <v>833</v>
      </c>
      <c r="H498" s="324"/>
      <c r="I498" s="12">
        <v>44809</v>
      </c>
      <c r="J498" s="2" t="str">
        <f>B498</f>
        <v>JN-182/2022</v>
      </c>
      <c r="K498" s="25">
        <f>I498+60</f>
        <v>44869</v>
      </c>
      <c r="L498" s="4">
        <v>28996</v>
      </c>
      <c r="M498" s="4">
        <f>L498*25/100</f>
        <v>7249</v>
      </c>
      <c r="N498" s="4">
        <f t="shared" ref="N498" si="979">L498+M498</f>
        <v>36245</v>
      </c>
      <c r="O498" s="2" t="s">
        <v>208</v>
      </c>
      <c r="P498" s="22">
        <v>44851</v>
      </c>
      <c r="Q498" s="9">
        <f>N498</f>
        <v>36245</v>
      </c>
      <c r="R498" s="276"/>
      <c r="S498" s="274"/>
      <c r="T498" s="275"/>
      <c r="U498" s="3"/>
    </row>
    <row r="499" spans="2:21" s="312" customFormat="1" ht="18" x14ac:dyDescent="0.25">
      <c r="B499" s="509" t="s">
        <v>836</v>
      </c>
      <c r="C499" s="311" t="s">
        <v>837</v>
      </c>
      <c r="D499" s="2" t="s">
        <v>838</v>
      </c>
      <c r="E499" s="311"/>
      <c r="F499" s="311"/>
      <c r="G499" s="311"/>
      <c r="H499" s="311"/>
      <c r="I499" s="12"/>
      <c r="J499" s="2"/>
      <c r="K499" s="25"/>
      <c r="L499" s="4"/>
      <c r="M499" s="4"/>
      <c r="N499" s="4"/>
      <c r="O499" s="2"/>
      <c r="P499" s="22"/>
      <c r="Q499" s="9"/>
      <c r="R499" s="311"/>
      <c r="S499" s="309"/>
      <c r="T499" s="310"/>
      <c r="U499" s="3"/>
    </row>
    <row r="500" spans="2:21" s="312" customFormat="1" ht="18" x14ac:dyDescent="0.25">
      <c r="B500" s="509" t="s">
        <v>839</v>
      </c>
      <c r="C500" s="311" t="s">
        <v>840</v>
      </c>
      <c r="D500" s="2" t="s">
        <v>841</v>
      </c>
      <c r="E500" s="311"/>
      <c r="F500" s="311"/>
      <c r="G500" s="311"/>
      <c r="H500" s="311"/>
      <c r="I500" s="12"/>
      <c r="J500" s="2"/>
      <c r="K500" s="25"/>
      <c r="L500" s="4"/>
      <c r="M500" s="4"/>
      <c r="N500" s="4"/>
      <c r="O500" s="2"/>
      <c r="P500" s="22"/>
      <c r="Q500" s="9"/>
      <c r="R500" s="311"/>
      <c r="S500" s="309"/>
      <c r="T500" s="310"/>
      <c r="U500" s="3"/>
    </row>
    <row r="501" spans="2:21" s="312" customFormat="1" ht="27" x14ac:dyDescent="0.25">
      <c r="B501" s="311" t="s">
        <v>1038</v>
      </c>
      <c r="C501" s="311" t="s">
        <v>842</v>
      </c>
      <c r="D501" s="2" t="s">
        <v>843</v>
      </c>
      <c r="E501" s="311"/>
      <c r="F501" s="311" t="s">
        <v>39</v>
      </c>
      <c r="G501" s="311" t="s">
        <v>1039</v>
      </c>
      <c r="H501" s="311"/>
      <c r="I501" s="12">
        <v>44813</v>
      </c>
      <c r="J501" s="2" t="str">
        <f>B501</f>
        <v>JN-185/2022 grupa a,b,c</v>
      </c>
      <c r="K501" s="25">
        <v>44957</v>
      </c>
      <c r="L501" s="4">
        <v>83857.649999999994</v>
      </c>
      <c r="M501" s="4">
        <f>L501*25/100</f>
        <v>20964.412499999999</v>
      </c>
      <c r="N501" s="4">
        <f t="shared" ref="N501" si="980">L501+M501</f>
        <v>104822.0625</v>
      </c>
      <c r="O501" s="2" t="s">
        <v>208</v>
      </c>
      <c r="P501" s="22"/>
      <c r="Q501" s="9"/>
      <c r="R501" s="311"/>
      <c r="S501" s="517" t="s">
        <v>1041</v>
      </c>
      <c r="T501" s="518"/>
      <c r="U501" s="3"/>
    </row>
    <row r="502" spans="2:21" s="398" customFormat="1" ht="27" x14ac:dyDescent="0.25">
      <c r="B502" s="397" t="s">
        <v>1040</v>
      </c>
      <c r="C502" s="397" t="s">
        <v>842</v>
      </c>
      <c r="D502" s="2" t="s">
        <v>843</v>
      </c>
      <c r="E502" s="397"/>
      <c r="F502" s="397" t="s">
        <v>39</v>
      </c>
      <c r="G502" s="397" t="s">
        <v>417</v>
      </c>
      <c r="H502" s="397"/>
      <c r="I502" s="12">
        <v>44868</v>
      </c>
      <c r="J502" s="2" t="str">
        <f>B502</f>
        <v>JN-185/2022 grupa d</v>
      </c>
      <c r="K502" s="25">
        <v>44868</v>
      </c>
      <c r="L502" s="4">
        <v>3500</v>
      </c>
      <c r="M502" s="4">
        <f>L502*25/100</f>
        <v>875</v>
      </c>
      <c r="N502" s="4">
        <f t="shared" ref="N502" si="981">L502+M502</f>
        <v>4375</v>
      </c>
      <c r="O502" s="2" t="s">
        <v>208</v>
      </c>
      <c r="P502" s="22">
        <f>K502</f>
        <v>44868</v>
      </c>
      <c r="Q502" s="9">
        <f>N502</f>
        <v>4375</v>
      </c>
      <c r="R502" s="397"/>
      <c r="S502" s="395"/>
      <c r="T502" s="396"/>
      <c r="U502" s="3"/>
    </row>
    <row r="503" spans="2:21" s="312" customFormat="1" ht="36" x14ac:dyDescent="0.25">
      <c r="B503" s="311" t="s">
        <v>844</v>
      </c>
      <c r="C503" s="311" t="s">
        <v>845</v>
      </c>
      <c r="D503" s="2" t="s">
        <v>846</v>
      </c>
      <c r="E503" s="311"/>
      <c r="F503" s="318" t="s">
        <v>39</v>
      </c>
      <c r="G503" s="318" t="s">
        <v>870</v>
      </c>
      <c r="H503" s="318"/>
      <c r="I503" s="12">
        <v>44823</v>
      </c>
      <c r="J503" s="2" t="str">
        <f>B503</f>
        <v>JN-186/2022</v>
      </c>
      <c r="K503" s="25">
        <v>44825</v>
      </c>
      <c r="L503" s="4">
        <v>25000</v>
      </c>
      <c r="M503" s="4">
        <v>0</v>
      </c>
      <c r="N503" s="4">
        <f t="shared" ref="N503:N504" si="982">L503+M503</f>
        <v>25000</v>
      </c>
      <c r="O503" s="2" t="s">
        <v>208</v>
      </c>
      <c r="P503" s="22">
        <f>K503</f>
        <v>44825</v>
      </c>
      <c r="Q503" s="9">
        <f>N503</f>
        <v>25000</v>
      </c>
      <c r="R503" s="311"/>
      <c r="S503" s="309"/>
      <c r="T503" s="310"/>
      <c r="U503" s="3"/>
    </row>
    <row r="504" spans="2:21" s="312" customFormat="1" ht="18" x14ac:dyDescent="0.25">
      <c r="B504" s="311" t="s">
        <v>847</v>
      </c>
      <c r="C504" s="311" t="s">
        <v>848</v>
      </c>
      <c r="D504" s="2" t="s">
        <v>849</v>
      </c>
      <c r="E504" s="311"/>
      <c r="F504" s="347" t="s">
        <v>39</v>
      </c>
      <c r="G504" s="347" t="s">
        <v>922</v>
      </c>
      <c r="H504" s="347"/>
      <c r="I504" s="12">
        <v>44824</v>
      </c>
      <c r="J504" s="2" t="str">
        <f>B504</f>
        <v>JN-187/2022</v>
      </c>
      <c r="K504" s="25">
        <v>44874</v>
      </c>
      <c r="L504" s="4">
        <v>20000</v>
      </c>
      <c r="M504" s="4">
        <f>L504*25/100</f>
        <v>5000</v>
      </c>
      <c r="N504" s="4">
        <f t="shared" si="982"/>
        <v>25000</v>
      </c>
      <c r="O504" s="2" t="s">
        <v>208</v>
      </c>
      <c r="P504" s="22">
        <f>K504</f>
        <v>44874</v>
      </c>
      <c r="Q504" s="9">
        <f>N504</f>
        <v>25000</v>
      </c>
      <c r="R504" s="311"/>
      <c r="S504" s="309"/>
      <c r="T504" s="310"/>
      <c r="U504" s="3"/>
    </row>
    <row r="505" spans="2:21" s="312" customFormat="1" ht="18" x14ac:dyDescent="0.25">
      <c r="B505" s="311" t="s">
        <v>850</v>
      </c>
      <c r="C505" s="311" t="s">
        <v>851</v>
      </c>
      <c r="D505" s="2" t="s">
        <v>852</v>
      </c>
      <c r="E505" s="311"/>
      <c r="F505" s="388" t="s">
        <v>39</v>
      </c>
      <c r="G505" s="388" t="s">
        <v>510</v>
      </c>
      <c r="H505" s="388"/>
      <c r="I505" s="12">
        <v>44824</v>
      </c>
      <c r="J505" s="2" t="str">
        <f>B505</f>
        <v>JN-188/2022</v>
      </c>
      <c r="K505" s="25">
        <v>44834</v>
      </c>
      <c r="L505" s="4">
        <v>22500</v>
      </c>
      <c r="M505" s="4">
        <f>L505*25/100</f>
        <v>5625</v>
      </c>
      <c r="N505" s="4">
        <f t="shared" ref="N505" si="983">L505+M505</f>
        <v>28125</v>
      </c>
      <c r="O505" s="2" t="s">
        <v>208</v>
      </c>
      <c r="P505" s="22">
        <f>K505</f>
        <v>44834</v>
      </c>
      <c r="Q505" s="9">
        <f>N505</f>
        <v>28125</v>
      </c>
      <c r="R505" s="311"/>
      <c r="S505" s="309"/>
      <c r="T505" s="310"/>
      <c r="U505" s="3"/>
    </row>
    <row r="506" spans="2:21" s="312" customFormat="1" ht="18" x14ac:dyDescent="0.25">
      <c r="B506" s="311" t="s">
        <v>853</v>
      </c>
      <c r="C506" s="311" t="s">
        <v>854</v>
      </c>
      <c r="D506" s="2" t="s">
        <v>855</v>
      </c>
      <c r="E506" s="311"/>
      <c r="F506" s="311"/>
      <c r="G506" s="311"/>
      <c r="H506" s="311"/>
      <c r="I506" s="12"/>
      <c r="J506" s="2"/>
      <c r="K506" s="25"/>
      <c r="L506" s="4"/>
      <c r="M506" s="4"/>
      <c r="N506" s="4"/>
      <c r="O506" s="2"/>
      <c r="P506" s="22"/>
      <c r="Q506" s="9"/>
      <c r="R506" s="311"/>
      <c r="S506" s="309"/>
      <c r="T506" s="310"/>
      <c r="U506" s="3"/>
    </row>
    <row r="507" spans="2:21" s="277" customFormat="1" ht="27" x14ac:dyDescent="0.25">
      <c r="B507" s="276" t="s">
        <v>895</v>
      </c>
      <c r="C507" s="276" t="s">
        <v>856</v>
      </c>
      <c r="D507" s="2" t="s">
        <v>857</v>
      </c>
      <c r="E507" s="276"/>
      <c r="F507" s="321" t="s">
        <v>39</v>
      </c>
      <c r="G507" s="321" t="s">
        <v>517</v>
      </c>
      <c r="H507" s="321"/>
      <c r="I507" s="12">
        <v>44832</v>
      </c>
      <c r="J507" s="2" t="str">
        <f>B507</f>
        <v>JN-190/2022 grupa 1</v>
      </c>
      <c r="K507" s="25">
        <f>I507+15</f>
        <v>44847</v>
      </c>
      <c r="L507" s="4">
        <v>63878</v>
      </c>
      <c r="M507" s="4">
        <f t="shared" ref="M507" si="984">L507*25/100</f>
        <v>15969.5</v>
      </c>
      <c r="N507" s="4">
        <f t="shared" ref="N507" si="985">L507+M507</f>
        <v>79847.5</v>
      </c>
      <c r="O507" s="2" t="s">
        <v>208</v>
      </c>
      <c r="P507" s="22">
        <v>44844</v>
      </c>
      <c r="Q507" s="9">
        <f>N507</f>
        <v>79847.5</v>
      </c>
      <c r="R507" s="276"/>
      <c r="S507" s="274"/>
      <c r="T507" s="275"/>
      <c r="U507" s="3"/>
    </row>
    <row r="508" spans="2:21" s="331" customFormat="1" ht="27" x14ac:dyDescent="0.25">
      <c r="B508" s="330" t="s">
        <v>896</v>
      </c>
      <c r="C508" s="330" t="s">
        <v>897</v>
      </c>
      <c r="D508" s="2" t="s">
        <v>873</v>
      </c>
      <c r="E508" s="330"/>
      <c r="F508" s="330" t="s">
        <v>39</v>
      </c>
      <c r="G508" s="330" t="s">
        <v>898</v>
      </c>
      <c r="H508" s="330"/>
      <c r="I508" s="12">
        <v>44844</v>
      </c>
      <c r="J508" s="2" t="str">
        <f>B508</f>
        <v>JN-190/2022 grupa 2</v>
      </c>
      <c r="K508" s="25">
        <f>I508+30</f>
        <v>44874</v>
      </c>
      <c r="L508" s="4">
        <v>5000</v>
      </c>
      <c r="M508" s="4">
        <v>0</v>
      </c>
      <c r="N508" s="4">
        <f t="shared" ref="N508" si="986">L508+M508</f>
        <v>5000</v>
      </c>
      <c r="O508" s="2" t="s">
        <v>208</v>
      </c>
      <c r="P508" s="22">
        <v>44848</v>
      </c>
      <c r="Q508" s="9">
        <f>N508</f>
        <v>5000</v>
      </c>
      <c r="R508" s="330"/>
      <c r="S508" s="328"/>
      <c r="T508" s="329"/>
      <c r="U508" s="3"/>
    </row>
    <row r="509" spans="2:21" s="277" customFormat="1" ht="18" x14ac:dyDescent="0.25">
      <c r="B509" s="276" t="s">
        <v>1023</v>
      </c>
      <c r="C509" s="276" t="s">
        <v>858</v>
      </c>
      <c r="D509" s="2" t="s">
        <v>506</v>
      </c>
      <c r="E509" s="276"/>
      <c r="F509" s="388" t="s">
        <v>39</v>
      </c>
      <c r="G509" s="388" t="s">
        <v>518</v>
      </c>
      <c r="H509" s="388"/>
      <c r="I509" s="12">
        <v>44573</v>
      </c>
      <c r="J509" s="2" t="str">
        <f>B509</f>
        <v>JN-191/2022 grupa 1</v>
      </c>
      <c r="K509" s="25">
        <v>44698</v>
      </c>
      <c r="L509" s="4">
        <v>51454</v>
      </c>
      <c r="M509" s="4">
        <v>0</v>
      </c>
      <c r="N509" s="4">
        <f t="shared" ref="N509" si="987">L509+M509</f>
        <v>51454</v>
      </c>
      <c r="O509" s="2" t="s">
        <v>419</v>
      </c>
      <c r="P509" s="22">
        <f>K509</f>
        <v>44698</v>
      </c>
      <c r="Q509" s="9">
        <f>N509</f>
        <v>51454</v>
      </c>
      <c r="R509" s="276"/>
      <c r="S509" s="274"/>
      <c r="T509" s="275"/>
      <c r="U509" s="3"/>
    </row>
    <row r="510" spans="2:21" s="402" customFormat="1" ht="18" x14ac:dyDescent="0.25">
      <c r="B510" s="401" t="s">
        <v>1047</v>
      </c>
      <c r="C510" s="401" t="s">
        <v>858</v>
      </c>
      <c r="D510" s="2" t="s">
        <v>506</v>
      </c>
      <c r="E510" s="401"/>
      <c r="F510" s="401" t="s">
        <v>39</v>
      </c>
      <c r="G510" s="401" t="s">
        <v>1048</v>
      </c>
      <c r="H510" s="401"/>
      <c r="I510" s="12">
        <v>44641</v>
      </c>
      <c r="J510" s="2" t="str">
        <f>B510</f>
        <v>JN-191/2022 grupa 2</v>
      </c>
      <c r="K510" s="25">
        <v>44642</v>
      </c>
      <c r="L510" s="4">
        <v>2325</v>
      </c>
      <c r="M510" s="4">
        <v>0</v>
      </c>
      <c r="N510" s="4">
        <f t="shared" ref="N510" si="988">L510+M510</f>
        <v>2325</v>
      </c>
      <c r="O510" s="2" t="s">
        <v>419</v>
      </c>
      <c r="P510" s="22">
        <f>K510</f>
        <v>44642</v>
      </c>
      <c r="Q510" s="9">
        <f>N510</f>
        <v>2325</v>
      </c>
      <c r="R510" s="401"/>
      <c r="S510" s="399"/>
      <c r="T510" s="400"/>
      <c r="U510" s="3"/>
    </row>
    <row r="511" spans="2:21" s="211" customFormat="1" ht="18" x14ac:dyDescent="0.25">
      <c r="B511" s="210" t="s">
        <v>859</v>
      </c>
      <c r="C511" s="210" t="s">
        <v>866</v>
      </c>
      <c r="D511" s="2" t="s">
        <v>157</v>
      </c>
      <c r="E511" s="210"/>
      <c r="F511" s="311" t="s">
        <v>39</v>
      </c>
      <c r="G511" s="311" t="s">
        <v>582</v>
      </c>
      <c r="H511" s="311"/>
      <c r="I511" s="12">
        <v>44831</v>
      </c>
      <c r="J511" s="2" t="str">
        <f>B511</f>
        <v>JN-192/2022</v>
      </c>
      <c r="K511" s="25">
        <v>44831</v>
      </c>
      <c r="L511" s="4">
        <v>20000</v>
      </c>
      <c r="M511" s="4">
        <f>L511*25/100</f>
        <v>5000</v>
      </c>
      <c r="N511" s="4">
        <f t="shared" ref="N511" si="989">L511+M511</f>
        <v>25000</v>
      </c>
      <c r="O511" s="2" t="s">
        <v>208</v>
      </c>
      <c r="P511" s="22">
        <f>K511</f>
        <v>44831</v>
      </c>
      <c r="Q511" s="9">
        <f>N511</f>
        <v>25000</v>
      </c>
      <c r="R511" s="210"/>
      <c r="S511" s="208"/>
      <c r="T511" s="209"/>
      <c r="U511" s="3"/>
    </row>
    <row r="512" spans="2:21" s="312" customFormat="1" ht="18" x14ac:dyDescent="0.25">
      <c r="B512" s="509" t="s">
        <v>860</v>
      </c>
      <c r="C512" s="311" t="s">
        <v>861</v>
      </c>
      <c r="D512" s="2" t="s">
        <v>862</v>
      </c>
      <c r="E512" s="311"/>
      <c r="F512" s="311"/>
      <c r="G512" s="311"/>
      <c r="H512" s="311"/>
      <c r="I512" s="12"/>
      <c r="J512" s="2"/>
      <c r="K512" s="25"/>
      <c r="L512" s="4"/>
      <c r="M512" s="4"/>
      <c r="N512" s="4"/>
      <c r="O512" s="2"/>
      <c r="P512" s="22"/>
      <c r="Q512" s="9"/>
      <c r="R512" s="311"/>
      <c r="S512" s="309"/>
      <c r="T512" s="310"/>
      <c r="U512" s="3"/>
    </row>
    <row r="513" spans="2:21" s="312" customFormat="1" ht="18" x14ac:dyDescent="0.25">
      <c r="B513" s="509" t="s">
        <v>863</v>
      </c>
      <c r="C513" s="311" t="s">
        <v>864</v>
      </c>
      <c r="D513" s="2" t="s">
        <v>865</v>
      </c>
      <c r="E513" s="311"/>
      <c r="F513" s="311"/>
      <c r="G513" s="311"/>
      <c r="H513" s="311"/>
      <c r="I513" s="12"/>
      <c r="J513" s="2"/>
      <c r="K513" s="25"/>
      <c r="L513" s="4"/>
      <c r="M513" s="4"/>
      <c r="N513" s="4"/>
      <c r="O513" s="2"/>
      <c r="P513" s="22"/>
      <c r="Q513" s="9"/>
      <c r="R513" s="311"/>
      <c r="S513" s="309"/>
      <c r="T513" s="310"/>
      <c r="U513" s="3"/>
    </row>
    <row r="514" spans="2:21" s="312" customFormat="1" ht="27" x14ac:dyDescent="0.25">
      <c r="B514" s="311" t="s">
        <v>871</v>
      </c>
      <c r="C514" s="311" t="s">
        <v>872</v>
      </c>
      <c r="D514" s="2" t="s">
        <v>873</v>
      </c>
      <c r="E514" s="311"/>
      <c r="F514" s="325" t="s">
        <v>39</v>
      </c>
      <c r="G514" s="325" t="s">
        <v>417</v>
      </c>
      <c r="H514" s="325"/>
      <c r="I514" s="12">
        <v>44840</v>
      </c>
      <c r="J514" s="2" t="str">
        <f t="shared" ref="J514:J524" si="990">B514</f>
        <v>JN-195/2022</v>
      </c>
      <c r="K514" s="25">
        <f>I514+90</f>
        <v>44930</v>
      </c>
      <c r="L514" s="4">
        <v>24901</v>
      </c>
      <c r="M514" s="4">
        <f t="shared" ref="M514" si="991">L514*25/100</f>
        <v>6225.25</v>
      </c>
      <c r="N514" s="4">
        <f t="shared" ref="N514" si="992">L514+M514</f>
        <v>31126.25</v>
      </c>
      <c r="O514" s="2" t="s">
        <v>208</v>
      </c>
      <c r="P514" s="22">
        <v>44861</v>
      </c>
      <c r="Q514" s="9">
        <f t="shared" ref="Q514:Q524" si="993">N514</f>
        <v>31126.25</v>
      </c>
      <c r="R514" s="325"/>
      <c r="S514" s="517"/>
      <c r="T514" s="518"/>
      <c r="U514" s="3"/>
    </row>
    <row r="515" spans="2:21" s="312" customFormat="1" ht="18" x14ac:dyDescent="0.25">
      <c r="B515" s="311" t="s">
        <v>1089</v>
      </c>
      <c r="C515" s="311" t="s">
        <v>874</v>
      </c>
      <c r="D515" s="2" t="s">
        <v>875</v>
      </c>
      <c r="E515" s="311"/>
      <c r="F515" s="417" t="s">
        <v>39</v>
      </c>
      <c r="G515" s="417" t="s">
        <v>1090</v>
      </c>
      <c r="H515" s="417"/>
      <c r="I515" s="12">
        <v>44621</v>
      </c>
      <c r="J515" s="2" t="str">
        <f t="shared" si="990"/>
        <v>JN-196/2022 grupa 1</v>
      </c>
      <c r="K515" s="25">
        <v>44698</v>
      </c>
      <c r="L515" s="4">
        <v>3376.5</v>
      </c>
      <c r="M515" s="4">
        <f t="shared" ref="M515" si="994">L515*25/100</f>
        <v>844.125</v>
      </c>
      <c r="N515" s="4">
        <f t="shared" ref="N515" si="995">L515+M515</f>
        <v>4220.625</v>
      </c>
      <c r="O515" s="2" t="s">
        <v>208</v>
      </c>
      <c r="P515" s="22">
        <v>44861</v>
      </c>
      <c r="Q515" s="9">
        <f t="shared" si="993"/>
        <v>4220.625</v>
      </c>
      <c r="R515" s="311"/>
      <c r="S515" s="309"/>
      <c r="T515" s="310"/>
      <c r="U515" s="3"/>
    </row>
    <row r="516" spans="2:21" s="420" customFormat="1" ht="18" x14ac:dyDescent="0.25">
      <c r="B516" s="417" t="s">
        <v>1091</v>
      </c>
      <c r="C516" s="417" t="s">
        <v>874</v>
      </c>
      <c r="D516" s="2" t="s">
        <v>875</v>
      </c>
      <c r="E516" s="417"/>
      <c r="F516" s="417" t="s">
        <v>39</v>
      </c>
      <c r="G516" s="417" t="s">
        <v>1092</v>
      </c>
      <c r="H516" s="417"/>
      <c r="I516" s="12">
        <v>44630</v>
      </c>
      <c r="J516" s="2" t="str">
        <f t="shared" si="990"/>
        <v>JN-196/2022 grupa 2</v>
      </c>
      <c r="K516" s="25">
        <v>44631</v>
      </c>
      <c r="L516" s="4">
        <v>2894.4</v>
      </c>
      <c r="M516" s="4">
        <f t="shared" ref="M516" si="996">L516*25/100</f>
        <v>723.6</v>
      </c>
      <c r="N516" s="4">
        <f t="shared" ref="N516" si="997">L516+M516</f>
        <v>3618</v>
      </c>
      <c r="O516" s="2" t="s">
        <v>208</v>
      </c>
      <c r="P516" s="22">
        <f t="shared" ref="P516:P522" si="998">K516</f>
        <v>44631</v>
      </c>
      <c r="Q516" s="9">
        <f t="shared" si="993"/>
        <v>3618</v>
      </c>
      <c r="R516" s="417"/>
      <c r="S516" s="418"/>
      <c r="T516" s="419"/>
      <c r="U516" s="3"/>
    </row>
    <row r="517" spans="2:21" s="420" customFormat="1" ht="27" x14ac:dyDescent="0.25">
      <c r="B517" s="417" t="s">
        <v>1093</v>
      </c>
      <c r="C517" s="417" t="s">
        <v>874</v>
      </c>
      <c r="D517" s="2" t="s">
        <v>875</v>
      </c>
      <c r="E517" s="417"/>
      <c r="F517" s="417" t="s">
        <v>39</v>
      </c>
      <c r="G517" s="417" t="s">
        <v>1094</v>
      </c>
      <c r="H517" s="417"/>
      <c r="I517" s="12">
        <v>44672</v>
      </c>
      <c r="J517" s="2" t="str">
        <f t="shared" si="990"/>
        <v>JN-196/2022 grupa 3</v>
      </c>
      <c r="K517" s="25">
        <v>44678</v>
      </c>
      <c r="L517" s="4">
        <v>1825.91</v>
      </c>
      <c r="M517" s="4">
        <f t="shared" ref="M517" si="999">L517*25/100</f>
        <v>456.47750000000002</v>
      </c>
      <c r="N517" s="4">
        <f t="shared" ref="N517" si="1000">L517+M517</f>
        <v>2282.3875000000003</v>
      </c>
      <c r="O517" s="2" t="s">
        <v>208</v>
      </c>
      <c r="P517" s="22">
        <f t="shared" si="998"/>
        <v>44678</v>
      </c>
      <c r="Q517" s="9">
        <f t="shared" si="993"/>
        <v>2282.3875000000003</v>
      </c>
      <c r="R517" s="417"/>
      <c r="S517" s="418"/>
      <c r="T517" s="419"/>
      <c r="U517" s="3"/>
    </row>
    <row r="518" spans="2:21" s="420" customFormat="1" ht="27" x14ac:dyDescent="0.25">
      <c r="B518" s="417" t="s">
        <v>1095</v>
      </c>
      <c r="C518" s="417" t="s">
        <v>874</v>
      </c>
      <c r="D518" s="2" t="s">
        <v>875</v>
      </c>
      <c r="E518" s="417"/>
      <c r="F518" s="417" t="s">
        <v>39</v>
      </c>
      <c r="G518" s="417" t="s">
        <v>1096</v>
      </c>
      <c r="H518" s="417"/>
      <c r="I518" s="12">
        <v>44676</v>
      </c>
      <c r="J518" s="2" t="str">
        <f t="shared" si="990"/>
        <v>JN-196/2022 grupa 4</v>
      </c>
      <c r="K518" s="25">
        <v>44678</v>
      </c>
      <c r="L518" s="4">
        <v>5880</v>
      </c>
      <c r="M518" s="4">
        <f t="shared" ref="M518" si="1001">L518*25/100</f>
        <v>1470</v>
      </c>
      <c r="N518" s="4">
        <f t="shared" ref="N518" si="1002">L518+M518</f>
        <v>7350</v>
      </c>
      <c r="O518" s="2" t="s">
        <v>208</v>
      </c>
      <c r="P518" s="22">
        <f t="shared" si="998"/>
        <v>44678</v>
      </c>
      <c r="Q518" s="9">
        <f t="shared" si="993"/>
        <v>7350</v>
      </c>
      <c r="R518" s="417"/>
      <c r="S518" s="418"/>
      <c r="T518" s="419"/>
      <c r="U518" s="3"/>
    </row>
    <row r="519" spans="2:21" s="420" customFormat="1" ht="18" x14ac:dyDescent="0.25">
      <c r="B519" s="417" t="s">
        <v>1097</v>
      </c>
      <c r="C519" s="417" t="s">
        <v>874</v>
      </c>
      <c r="D519" s="2" t="s">
        <v>875</v>
      </c>
      <c r="E519" s="417"/>
      <c r="F519" s="417" t="s">
        <v>39</v>
      </c>
      <c r="G519" s="417" t="s">
        <v>1098</v>
      </c>
      <c r="H519" s="417"/>
      <c r="I519" s="12">
        <v>44676</v>
      </c>
      <c r="J519" s="2" t="str">
        <f t="shared" si="990"/>
        <v>JN-196/2022 grupa 5</v>
      </c>
      <c r="K519" s="25">
        <v>44689</v>
      </c>
      <c r="L519" s="4">
        <v>1500</v>
      </c>
      <c r="M519" s="4">
        <f t="shared" ref="M519:M521" si="1003">L519*25/100</f>
        <v>375</v>
      </c>
      <c r="N519" s="4">
        <f t="shared" ref="N519" si="1004">L519+M519</f>
        <v>1875</v>
      </c>
      <c r="O519" s="2" t="s">
        <v>208</v>
      </c>
      <c r="P519" s="22">
        <f t="shared" si="998"/>
        <v>44689</v>
      </c>
      <c r="Q519" s="9">
        <f t="shared" si="993"/>
        <v>1875</v>
      </c>
      <c r="R519" s="417"/>
      <c r="S519" s="418"/>
      <c r="T519" s="419"/>
      <c r="U519" s="3"/>
    </row>
    <row r="520" spans="2:21" s="420" customFormat="1" ht="27" x14ac:dyDescent="0.25">
      <c r="B520" s="417" t="s">
        <v>1099</v>
      </c>
      <c r="C520" s="417" t="s">
        <v>874</v>
      </c>
      <c r="D520" s="2" t="s">
        <v>875</v>
      </c>
      <c r="E520" s="417"/>
      <c r="F520" s="417" t="s">
        <v>39</v>
      </c>
      <c r="G520" s="417" t="s">
        <v>1100</v>
      </c>
      <c r="H520" s="417"/>
      <c r="I520" s="12">
        <v>44704</v>
      </c>
      <c r="J520" s="2" t="str">
        <f t="shared" si="990"/>
        <v>JN-196/2022 grupa 6</v>
      </c>
      <c r="K520" s="25">
        <v>44706</v>
      </c>
      <c r="L520" s="4">
        <v>2100</v>
      </c>
      <c r="M520" s="4">
        <v>0</v>
      </c>
      <c r="N520" s="4">
        <f t="shared" ref="N520" si="1005">L520+M520</f>
        <v>2100</v>
      </c>
      <c r="O520" s="2" t="s">
        <v>208</v>
      </c>
      <c r="P520" s="22">
        <f t="shared" si="998"/>
        <v>44706</v>
      </c>
      <c r="Q520" s="9">
        <f t="shared" si="993"/>
        <v>2100</v>
      </c>
      <c r="R520" s="417"/>
      <c r="S520" s="418"/>
      <c r="T520" s="419"/>
      <c r="U520" s="3"/>
    </row>
    <row r="521" spans="2:21" s="420" customFormat="1" ht="27" x14ac:dyDescent="0.25">
      <c r="B521" s="417" t="s">
        <v>1101</v>
      </c>
      <c r="C521" s="417" t="s">
        <v>874</v>
      </c>
      <c r="D521" s="2" t="s">
        <v>875</v>
      </c>
      <c r="E521" s="417"/>
      <c r="F521" s="417" t="s">
        <v>39</v>
      </c>
      <c r="G521" s="417" t="s">
        <v>1102</v>
      </c>
      <c r="H521" s="417"/>
      <c r="I521" s="12">
        <v>44712</v>
      </c>
      <c r="J521" s="2" t="str">
        <f t="shared" si="990"/>
        <v>JN-196/2022 grupa 7</v>
      </c>
      <c r="K521" s="25">
        <v>44718</v>
      </c>
      <c r="L521" s="4">
        <v>2520</v>
      </c>
      <c r="M521" s="4">
        <f t="shared" si="1003"/>
        <v>630</v>
      </c>
      <c r="N521" s="4">
        <f t="shared" ref="N521" si="1006">L521+M521</f>
        <v>3150</v>
      </c>
      <c r="O521" s="2" t="s">
        <v>208</v>
      </c>
      <c r="P521" s="22">
        <f t="shared" si="998"/>
        <v>44718</v>
      </c>
      <c r="Q521" s="9">
        <f t="shared" si="993"/>
        <v>3150</v>
      </c>
      <c r="R521" s="417"/>
      <c r="S521" s="418"/>
      <c r="T521" s="419"/>
      <c r="U521" s="3"/>
    </row>
    <row r="522" spans="2:21" s="420" customFormat="1" ht="27" x14ac:dyDescent="0.25">
      <c r="B522" s="417" t="s">
        <v>1103</v>
      </c>
      <c r="C522" s="417" t="s">
        <v>874</v>
      </c>
      <c r="D522" s="2" t="s">
        <v>875</v>
      </c>
      <c r="E522" s="417"/>
      <c r="F522" s="417" t="s">
        <v>39</v>
      </c>
      <c r="G522" s="417" t="s">
        <v>1104</v>
      </c>
      <c r="H522" s="417"/>
      <c r="I522" s="12">
        <v>44847</v>
      </c>
      <c r="J522" s="2" t="str">
        <f t="shared" si="990"/>
        <v>JN-196/2022 grupa 8</v>
      </c>
      <c r="K522" s="25">
        <v>44854</v>
      </c>
      <c r="L522" s="4">
        <v>11490</v>
      </c>
      <c r="M522" s="4">
        <f t="shared" ref="M522" si="1007">L522*25/100</f>
        <v>2872.5</v>
      </c>
      <c r="N522" s="4">
        <f t="shared" ref="N522" si="1008">L522+M522</f>
        <v>14362.5</v>
      </c>
      <c r="O522" s="2" t="s">
        <v>208</v>
      </c>
      <c r="P522" s="22">
        <f t="shared" si="998"/>
        <v>44854</v>
      </c>
      <c r="Q522" s="9">
        <f t="shared" si="993"/>
        <v>14362.5</v>
      </c>
      <c r="R522" s="417"/>
      <c r="S522" s="418"/>
      <c r="T522" s="419"/>
      <c r="U522" s="3"/>
    </row>
    <row r="523" spans="2:21" s="312" customFormat="1" ht="27" x14ac:dyDescent="0.25">
      <c r="B523" s="311" t="s">
        <v>876</v>
      </c>
      <c r="C523" s="311" t="s">
        <v>877</v>
      </c>
      <c r="D523" s="2" t="s">
        <v>878</v>
      </c>
      <c r="E523" s="311"/>
      <c r="F523" s="321" t="s">
        <v>39</v>
      </c>
      <c r="G523" s="321" t="s">
        <v>517</v>
      </c>
      <c r="H523" s="321"/>
      <c r="I523" s="12">
        <v>44848</v>
      </c>
      <c r="J523" s="2" t="str">
        <f t="shared" si="990"/>
        <v>JN-197/2022</v>
      </c>
      <c r="K523" s="25">
        <f>I523+60</f>
        <v>44908</v>
      </c>
      <c r="L523" s="4">
        <v>63878</v>
      </c>
      <c r="M523" s="4">
        <v>0</v>
      </c>
      <c r="N523" s="4">
        <f t="shared" ref="N523" si="1009">L523+M523</f>
        <v>63878</v>
      </c>
      <c r="O523" s="2" t="s">
        <v>208</v>
      </c>
      <c r="P523" s="22">
        <v>44858</v>
      </c>
      <c r="Q523" s="9">
        <f t="shared" si="993"/>
        <v>63878</v>
      </c>
      <c r="R523" s="311"/>
      <c r="S523" s="326"/>
      <c r="T523" s="327"/>
      <c r="U523" s="3"/>
    </row>
    <row r="524" spans="2:21" s="312" customFormat="1" ht="18" x14ac:dyDescent="0.25">
      <c r="B524" s="311" t="s">
        <v>879</v>
      </c>
      <c r="C524" s="311" t="s">
        <v>880</v>
      </c>
      <c r="D524" s="2" t="s">
        <v>881</v>
      </c>
      <c r="E524" s="311"/>
      <c r="F524" s="332" t="s">
        <v>39</v>
      </c>
      <c r="G524" s="332" t="s">
        <v>899</v>
      </c>
      <c r="H524" s="332"/>
      <c r="I524" s="12">
        <v>44854</v>
      </c>
      <c r="J524" s="2" t="str">
        <f t="shared" si="990"/>
        <v>JN-198/2022</v>
      </c>
      <c r="K524" s="25">
        <f>I524+30</f>
        <v>44884</v>
      </c>
      <c r="L524" s="4">
        <v>30000</v>
      </c>
      <c r="M524" s="4">
        <v>0</v>
      </c>
      <c r="N524" s="4">
        <f t="shared" ref="N524" si="1010">L524+M524</f>
        <v>30000</v>
      </c>
      <c r="O524" s="2" t="s">
        <v>208</v>
      </c>
      <c r="P524" s="22">
        <v>44858</v>
      </c>
      <c r="Q524" s="9">
        <f t="shared" si="993"/>
        <v>30000</v>
      </c>
      <c r="R524" s="311"/>
      <c r="S524" s="309"/>
      <c r="T524" s="310"/>
      <c r="U524" s="3"/>
    </row>
    <row r="525" spans="2:21" s="312" customFormat="1" ht="18" x14ac:dyDescent="0.25">
      <c r="B525" s="509" t="s">
        <v>882</v>
      </c>
      <c r="C525" s="311" t="s">
        <v>883</v>
      </c>
      <c r="D525" s="2" t="s">
        <v>498</v>
      </c>
      <c r="E525" s="311"/>
      <c r="F525" s="311"/>
      <c r="G525" s="311"/>
      <c r="H525" s="311"/>
      <c r="I525" s="12"/>
      <c r="J525" s="2"/>
      <c r="K525" s="25"/>
      <c r="L525" s="4"/>
      <c r="M525" s="4"/>
      <c r="N525" s="4"/>
      <c r="O525" s="2"/>
      <c r="P525" s="22"/>
      <c r="Q525" s="9"/>
      <c r="R525" s="311"/>
      <c r="S525" s="309"/>
      <c r="T525" s="310"/>
      <c r="U525" s="3"/>
    </row>
    <row r="526" spans="2:21" s="322" customFormat="1" ht="18" x14ac:dyDescent="0.25">
      <c r="B526" s="321" t="s">
        <v>884</v>
      </c>
      <c r="C526" s="321" t="s">
        <v>885</v>
      </c>
      <c r="D526" s="2" t="s">
        <v>886</v>
      </c>
      <c r="E526" s="321"/>
      <c r="F526" s="342" t="s">
        <v>39</v>
      </c>
      <c r="G526" s="342" t="s">
        <v>910</v>
      </c>
      <c r="H526" s="342"/>
      <c r="I526" s="12">
        <v>44853</v>
      </c>
      <c r="J526" s="2" t="str">
        <f>B526</f>
        <v>JN-200/2022</v>
      </c>
      <c r="K526" s="25">
        <v>44862</v>
      </c>
      <c r="L526" s="4">
        <v>25600</v>
      </c>
      <c r="M526" s="4">
        <f t="shared" ref="M526" si="1011">L526*25/100</f>
        <v>6400</v>
      </c>
      <c r="N526" s="4">
        <f t="shared" ref="N526" si="1012">L526+M526</f>
        <v>32000</v>
      </c>
      <c r="O526" s="2" t="s">
        <v>419</v>
      </c>
      <c r="P526" s="22">
        <f>K526</f>
        <v>44862</v>
      </c>
      <c r="Q526" s="9">
        <f>N526</f>
        <v>32000</v>
      </c>
      <c r="R526" s="321"/>
      <c r="S526" s="319"/>
      <c r="T526" s="320"/>
      <c r="U526" s="3"/>
    </row>
    <row r="527" spans="2:21" s="322" customFormat="1" ht="27" x14ac:dyDescent="0.25">
      <c r="B527" s="509" t="s">
        <v>887</v>
      </c>
      <c r="C527" s="321" t="s">
        <v>888</v>
      </c>
      <c r="D527" s="2" t="s">
        <v>889</v>
      </c>
      <c r="E527" s="321"/>
      <c r="F527" s="321"/>
      <c r="G527" s="321"/>
      <c r="H527" s="321"/>
      <c r="I527" s="12"/>
      <c r="J527" s="2"/>
      <c r="K527" s="25"/>
      <c r="L527" s="4"/>
      <c r="M527" s="4"/>
      <c r="N527" s="4"/>
      <c r="O527" s="2"/>
      <c r="P527" s="22"/>
      <c r="Q527" s="9"/>
      <c r="R527" s="321"/>
      <c r="S527" s="319"/>
      <c r="T527" s="320"/>
      <c r="U527" s="3"/>
    </row>
    <row r="528" spans="2:21" s="322" customFormat="1" ht="18" x14ac:dyDescent="0.25">
      <c r="B528" s="321" t="s">
        <v>890</v>
      </c>
      <c r="C528" s="321" t="s">
        <v>891</v>
      </c>
      <c r="D528" s="2" t="s">
        <v>663</v>
      </c>
      <c r="E528" s="321"/>
      <c r="F528" s="360" t="s">
        <v>39</v>
      </c>
      <c r="G528" s="360" t="s">
        <v>638</v>
      </c>
      <c r="H528" s="360"/>
      <c r="I528" s="12">
        <v>44855</v>
      </c>
      <c r="J528" s="2" t="str">
        <f>B528</f>
        <v>JN-202/2022</v>
      </c>
      <c r="K528" s="25">
        <v>44896</v>
      </c>
      <c r="L528" s="4">
        <v>64555.46</v>
      </c>
      <c r="M528" s="4">
        <v>0</v>
      </c>
      <c r="N528" s="4">
        <f t="shared" ref="N528" si="1013">L528+M528</f>
        <v>64555.46</v>
      </c>
      <c r="O528" s="2" t="s">
        <v>208</v>
      </c>
      <c r="P528" s="22">
        <f>K528</f>
        <v>44896</v>
      </c>
      <c r="Q528" s="9">
        <f>N528</f>
        <v>64555.46</v>
      </c>
      <c r="R528" s="321"/>
      <c r="S528" s="319"/>
      <c r="T528" s="320"/>
      <c r="U528" s="3"/>
    </row>
    <row r="529" spans="2:21" s="322" customFormat="1" ht="18" x14ac:dyDescent="0.25">
      <c r="B529" s="509" t="s">
        <v>892</v>
      </c>
      <c r="C529" s="321" t="s">
        <v>225</v>
      </c>
      <c r="D529" s="2" t="s">
        <v>226</v>
      </c>
      <c r="E529" s="321"/>
      <c r="F529" s="321"/>
      <c r="G529" s="321"/>
      <c r="H529" s="321"/>
      <c r="I529" s="12"/>
      <c r="J529" s="2"/>
      <c r="K529" s="25"/>
      <c r="L529" s="4"/>
      <c r="M529" s="4"/>
      <c r="N529" s="4"/>
      <c r="O529" s="2"/>
      <c r="P529" s="22"/>
      <c r="Q529" s="9"/>
      <c r="R529" s="321"/>
      <c r="S529" s="319"/>
      <c r="T529" s="320"/>
      <c r="U529" s="3"/>
    </row>
    <row r="530" spans="2:21" s="322" customFormat="1" ht="36" x14ac:dyDescent="0.25">
      <c r="B530" s="321" t="s">
        <v>893</v>
      </c>
      <c r="C530" s="321" t="s">
        <v>900</v>
      </c>
      <c r="D530" s="2" t="s">
        <v>901</v>
      </c>
      <c r="E530" s="321"/>
      <c r="F530" s="347" t="s">
        <v>39</v>
      </c>
      <c r="G530" s="347" t="s">
        <v>870</v>
      </c>
      <c r="H530" s="347"/>
      <c r="I530" s="12">
        <v>44834</v>
      </c>
      <c r="J530" s="2" t="str">
        <f t="shared" ref="J530:J535" si="1014">B530</f>
        <v>JN-204/2022</v>
      </c>
      <c r="K530" s="25">
        <v>44862</v>
      </c>
      <c r="L530" s="4">
        <v>28000</v>
      </c>
      <c r="M530" s="4">
        <v>0</v>
      </c>
      <c r="N530" s="4">
        <f t="shared" ref="N530" si="1015">L530+M530</f>
        <v>28000</v>
      </c>
      <c r="O530" s="2" t="s">
        <v>208</v>
      </c>
      <c r="P530" s="22">
        <f t="shared" ref="P530:P535" si="1016">K530</f>
        <v>44862</v>
      </c>
      <c r="Q530" s="9">
        <f t="shared" ref="Q530:Q535" si="1017">N530</f>
        <v>28000</v>
      </c>
      <c r="R530" s="321"/>
      <c r="S530" s="319"/>
      <c r="T530" s="320"/>
      <c r="U530" s="3"/>
    </row>
    <row r="531" spans="2:21" s="346" customFormat="1" ht="36" x14ac:dyDescent="0.25">
      <c r="B531" s="345" t="s">
        <v>921</v>
      </c>
      <c r="C531" s="345" t="s">
        <v>902</v>
      </c>
      <c r="D531" s="2" t="s">
        <v>911</v>
      </c>
      <c r="E531" s="345"/>
      <c r="F531" s="345" t="s">
        <v>39</v>
      </c>
      <c r="G531" s="345" t="s">
        <v>625</v>
      </c>
      <c r="H531" s="345"/>
      <c r="I531" s="12">
        <v>44712</v>
      </c>
      <c r="J531" s="2" t="str">
        <f t="shared" si="1014"/>
        <v>JN-205/2022 grupa 1</v>
      </c>
      <c r="K531" s="25">
        <v>44716</v>
      </c>
      <c r="L531" s="4">
        <v>17895.64</v>
      </c>
      <c r="M531" s="4">
        <f t="shared" ref="M531" si="1018">L531*25/100</f>
        <v>4473.91</v>
      </c>
      <c r="N531" s="4">
        <f t="shared" ref="N531" si="1019">L531+M531</f>
        <v>22369.55</v>
      </c>
      <c r="O531" s="2" t="s">
        <v>419</v>
      </c>
      <c r="P531" s="22">
        <f t="shared" si="1016"/>
        <v>44716</v>
      </c>
      <c r="Q531" s="9">
        <f t="shared" si="1017"/>
        <v>22369.55</v>
      </c>
      <c r="R531" s="345"/>
      <c r="S531" s="343"/>
      <c r="T531" s="344"/>
      <c r="U531" s="3"/>
    </row>
    <row r="532" spans="2:21" s="336" customFormat="1" ht="36" x14ac:dyDescent="0.25">
      <c r="B532" s="335" t="s">
        <v>920</v>
      </c>
      <c r="C532" s="335" t="s">
        <v>902</v>
      </c>
      <c r="D532" s="2" t="s">
        <v>911</v>
      </c>
      <c r="E532" s="335"/>
      <c r="F532" s="345" t="s">
        <v>39</v>
      </c>
      <c r="G532" s="345" t="s">
        <v>629</v>
      </c>
      <c r="H532" s="345"/>
      <c r="I532" s="12">
        <v>44862</v>
      </c>
      <c r="J532" s="2" t="str">
        <f t="shared" si="1014"/>
        <v>JN-205/2022 grupa 2</v>
      </c>
      <c r="K532" s="25">
        <v>44873</v>
      </c>
      <c r="L532" s="4">
        <v>7520.2</v>
      </c>
      <c r="M532" s="4">
        <f t="shared" ref="M532" si="1020">L532*25/100</f>
        <v>1880.05</v>
      </c>
      <c r="N532" s="4">
        <f t="shared" ref="N532" si="1021">L532+M532</f>
        <v>9400.25</v>
      </c>
      <c r="O532" s="2" t="s">
        <v>419</v>
      </c>
      <c r="P532" s="22">
        <f t="shared" si="1016"/>
        <v>44873</v>
      </c>
      <c r="Q532" s="9">
        <f t="shared" si="1017"/>
        <v>9400.25</v>
      </c>
      <c r="R532" s="335"/>
      <c r="S532" s="333"/>
      <c r="T532" s="334"/>
      <c r="U532" s="3"/>
    </row>
    <row r="533" spans="2:21" s="336" customFormat="1" ht="36" x14ac:dyDescent="0.25">
      <c r="B533" s="335" t="s">
        <v>903</v>
      </c>
      <c r="C533" s="335" t="s">
        <v>904</v>
      </c>
      <c r="D533" s="2" t="s">
        <v>371</v>
      </c>
      <c r="E533" s="335"/>
      <c r="F533" s="335" t="s">
        <v>39</v>
      </c>
      <c r="G533" s="335" t="s">
        <v>554</v>
      </c>
      <c r="H533" s="335"/>
      <c r="I533" s="12">
        <v>44837</v>
      </c>
      <c r="J533" s="2" t="str">
        <f t="shared" si="1014"/>
        <v>JN-206/2022</v>
      </c>
      <c r="K533" s="25">
        <v>44838</v>
      </c>
      <c r="L533" s="4">
        <v>82206.539999999994</v>
      </c>
      <c r="M533" s="4">
        <v>12730.46</v>
      </c>
      <c r="N533" s="4">
        <f t="shared" ref="N533" si="1022">L533+M533</f>
        <v>94937</v>
      </c>
      <c r="O533" s="2" t="s">
        <v>208</v>
      </c>
      <c r="P533" s="22">
        <f t="shared" si="1016"/>
        <v>44838</v>
      </c>
      <c r="Q533" s="9">
        <f t="shared" si="1017"/>
        <v>94937</v>
      </c>
      <c r="R533" s="335"/>
      <c r="S533" s="333"/>
      <c r="T533" s="334"/>
      <c r="U533" s="3"/>
    </row>
    <row r="534" spans="2:21" s="346" customFormat="1" ht="27" x14ac:dyDescent="0.25">
      <c r="B534" s="345" t="s">
        <v>912</v>
      </c>
      <c r="C534" s="345" t="s">
        <v>913</v>
      </c>
      <c r="D534" s="2" t="s">
        <v>914</v>
      </c>
      <c r="E534" s="345"/>
      <c r="F534" s="369" t="s">
        <v>39</v>
      </c>
      <c r="G534" s="369" t="s">
        <v>978</v>
      </c>
      <c r="H534" s="345"/>
      <c r="I534" s="12">
        <v>44868</v>
      </c>
      <c r="J534" s="2" t="str">
        <f t="shared" si="1014"/>
        <v>JN-207/2022</v>
      </c>
      <c r="K534" s="25">
        <v>44901</v>
      </c>
      <c r="L534" s="4">
        <v>44943.75</v>
      </c>
      <c r="M534" s="4">
        <v>0</v>
      </c>
      <c r="N534" s="4">
        <f t="shared" ref="N534" si="1023">L534+M534</f>
        <v>44943.75</v>
      </c>
      <c r="O534" s="2" t="s">
        <v>208</v>
      </c>
      <c r="P534" s="22">
        <f t="shared" si="1016"/>
        <v>44901</v>
      </c>
      <c r="Q534" s="9">
        <f t="shared" si="1017"/>
        <v>44943.75</v>
      </c>
      <c r="R534" s="345"/>
      <c r="S534" s="343"/>
      <c r="T534" s="344"/>
      <c r="U534" s="3"/>
    </row>
    <row r="535" spans="2:21" s="346" customFormat="1" ht="18" x14ac:dyDescent="0.25">
      <c r="B535" s="345" t="s">
        <v>915</v>
      </c>
      <c r="C535" s="345" t="s">
        <v>916</v>
      </c>
      <c r="D535" s="2" t="s">
        <v>407</v>
      </c>
      <c r="E535" s="345"/>
      <c r="F535" s="348" t="s">
        <v>39</v>
      </c>
      <c r="G535" s="348" t="s">
        <v>924</v>
      </c>
      <c r="H535" s="348"/>
      <c r="I535" s="12">
        <v>44872</v>
      </c>
      <c r="J535" s="2" t="str">
        <f t="shared" si="1014"/>
        <v>JN-208/2022</v>
      </c>
      <c r="K535" s="25">
        <v>44884</v>
      </c>
      <c r="L535" s="4">
        <v>22900</v>
      </c>
      <c r="M535" s="4">
        <v>0</v>
      </c>
      <c r="N535" s="4">
        <f t="shared" ref="N535" si="1024">L535+M535</f>
        <v>22900</v>
      </c>
      <c r="O535" s="2" t="s">
        <v>419</v>
      </c>
      <c r="P535" s="22">
        <f t="shared" si="1016"/>
        <v>44884</v>
      </c>
      <c r="Q535" s="9">
        <f t="shared" si="1017"/>
        <v>22900</v>
      </c>
      <c r="R535" s="345"/>
      <c r="S535" s="343"/>
      <c r="T535" s="344"/>
      <c r="U535" s="3"/>
    </row>
    <row r="536" spans="2:21" s="346" customFormat="1" x14ac:dyDescent="0.25">
      <c r="B536" s="345" t="s">
        <v>917</v>
      </c>
      <c r="C536" s="345" t="s">
        <v>918</v>
      </c>
      <c r="D536" s="2" t="s">
        <v>919</v>
      </c>
      <c r="E536" s="345"/>
      <c r="F536" s="345"/>
      <c r="G536" s="345"/>
      <c r="H536" s="345"/>
      <c r="I536" s="12"/>
      <c r="J536" s="2"/>
      <c r="K536" s="25"/>
      <c r="L536" s="4"/>
      <c r="M536" s="4"/>
      <c r="N536" s="4"/>
      <c r="O536" s="2"/>
      <c r="P536" s="22"/>
      <c r="Q536" s="9"/>
      <c r="R536" s="345"/>
      <c r="S536" s="343"/>
      <c r="T536" s="344"/>
      <c r="U536" s="3"/>
    </row>
    <row r="537" spans="2:21" s="336" customFormat="1" ht="20.25" customHeight="1" x14ac:dyDescent="0.25">
      <c r="B537" s="341" t="s">
        <v>906</v>
      </c>
      <c r="C537" s="341" t="s">
        <v>907</v>
      </c>
      <c r="D537" s="2" t="s">
        <v>908</v>
      </c>
      <c r="E537" s="335"/>
      <c r="F537" s="341" t="s">
        <v>39</v>
      </c>
      <c r="G537" s="341" t="s">
        <v>909</v>
      </c>
      <c r="H537" s="341"/>
      <c r="I537" s="12">
        <v>44671</v>
      </c>
      <c r="J537" s="2" t="str">
        <f t="shared" ref="J537:J546" si="1025">B537</f>
        <v>JN-210/2022</v>
      </c>
      <c r="K537" s="25">
        <v>44926</v>
      </c>
      <c r="L537" s="4">
        <v>44253.75</v>
      </c>
      <c r="M537" s="4">
        <v>12730.46</v>
      </c>
      <c r="N537" s="4">
        <f t="shared" ref="N537" si="1026">L537+M537</f>
        <v>56984.21</v>
      </c>
      <c r="O537" s="2" t="s">
        <v>208</v>
      </c>
      <c r="P537" s="22">
        <f t="shared" ref="P537:P544" si="1027">K537</f>
        <v>44926</v>
      </c>
      <c r="Q537" s="9">
        <f t="shared" ref="Q537:Q546" si="1028">N537</f>
        <v>56984.21</v>
      </c>
      <c r="R537" s="335"/>
      <c r="S537" s="333"/>
      <c r="T537" s="334"/>
      <c r="U537" s="3"/>
    </row>
    <row r="538" spans="2:21" s="352" customFormat="1" ht="36" x14ac:dyDescent="0.25">
      <c r="B538" s="351" t="s">
        <v>925</v>
      </c>
      <c r="C538" s="351" t="s">
        <v>926</v>
      </c>
      <c r="D538" s="2" t="s">
        <v>927</v>
      </c>
      <c r="E538" s="351"/>
      <c r="F538" s="360" t="s">
        <v>39</v>
      </c>
      <c r="G538" s="360" t="s">
        <v>946</v>
      </c>
      <c r="H538" s="360"/>
      <c r="I538" s="12">
        <v>44890</v>
      </c>
      <c r="J538" s="2" t="str">
        <f t="shared" si="1025"/>
        <v>JN-211/2022</v>
      </c>
      <c r="K538" s="25">
        <v>44895</v>
      </c>
      <c r="L538" s="4">
        <v>22310</v>
      </c>
      <c r="M538" s="4">
        <f>L538*25/100</f>
        <v>5577.5</v>
      </c>
      <c r="N538" s="4">
        <f t="shared" ref="N538" si="1029">L538+M538</f>
        <v>27887.5</v>
      </c>
      <c r="O538" s="2" t="s">
        <v>208</v>
      </c>
      <c r="P538" s="22">
        <f t="shared" si="1027"/>
        <v>44895</v>
      </c>
      <c r="Q538" s="9">
        <f t="shared" si="1028"/>
        <v>27887.5</v>
      </c>
      <c r="R538" s="351"/>
      <c r="S538" s="349"/>
      <c r="T538" s="350"/>
      <c r="U538" s="3"/>
    </row>
    <row r="539" spans="2:21" s="352" customFormat="1" ht="20.25" customHeight="1" x14ac:dyDescent="0.25">
      <c r="B539" s="351" t="s">
        <v>928</v>
      </c>
      <c r="C539" s="351" t="s">
        <v>929</v>
      </c>
      <c r="D539" s="2" t="s">
        <v>930</v>
      </c>
      <c r="E539" s="351"/>
      <c r="F539" s="388" t="s">
        <v>39</v>
      </c>
      <c r="G539" s="388" t="s">
        <v>1027</v>
      </c>
      <c r="H539" s="388"/>
      <c r="I539" s="12">
        <v>44882</v>
      </c>
      <c r="J539" s="2" t="str">
        <f t="shared" si="1025"/>
        <v>JN-212/2022</v>
      </c>
      <c r="K539" s="25">
        <v>44897</v>
      </c>
      <c r="L539" s="4">
        <v>21478.639999999999</v>
      </c>
      <c r="M539" s="4">
        <v>0</v>
      </c>
      <c r="N539" s="4">
        <f t="shared" ref="N539" si="1030">L539+M539</f>
        <v>21478.639999999999</v>
      </c>
      <c r="O539" s="2" t="s">
        <v>208</v>
      </c>
      <c r="P539" s="22">
        <f t="shared" si="1027"/>
        <v>44897</v>
      </c>
      <c r="Q539" s="9">
        <f t="shared" si="1028"/>
        <v>21478.639999999999</v>
      </c>
      <c r="R539" s="351"/>
      <c r="S539" s="349"/>
      <c r="T539" s="350"/>
      <c r="U539" s="3"/>
    </row>
    <row r="540" spans="2:21" s="352" customFormat="1" ht="30" customHeight="1" x14ac:dyDescent="0.25">
      <c r="B540" s="351" t="s">
        <v>1394</v>
      </c>
      <c r="C540" s="351" t="s">
        <v>931</v>
      </c>
      <c r="D540" s="2" t="s">
        <v>901</v>
      </c>
      <c r="E540" s="351"/>
      <c r="F540" s="494" t="s">
        <v>39</v>
      </c>
      <c r="G540" s="494" t="s">
        <v>1395</v>
      </c>
      <c r="H540" s="494"/>
      <c r="I540" s="12">
        <v>44726</v>
      </c>
      <c r="J540" s="2" t="str">
        <f t="shared" si="1025"/>
        <v>JN-213/2022 grupa 1</v>
      </c>
      <c r="K540" s="25">
        <v>44762</v>
      </c>
      <c r="L540" s="4">
        <v>3240</v>
      </c>
      <c r="M540" s="4">
        <v>0</v>
      </c>
      <c r="N540" s="4">
        <f t="shared" ref="N540" si="1031">L540+M540</f>
        <v>3240</v>
      </c>
      <c r="O540" s="2" t="s">
        <v>208</v>
      </c>
      <c r="P540" s="22">
        <f t="shared" si="1027"/>
        <v>44762</v>
      </c>
      <c r="Q540" s="9">
        <f t="shared" si="1028"/>
        <v>3240</v>
      </c>
      <c r="R540" s="351"/>
      <c r="S540" s="349"/>
      <c r="T540" s="350"/>
      <c r="U540" s="3"/>
    </row>
    <row r="541" spans="2:21" s="495" customFormat="1" ht="30" customHeight="1" x14ac:dyDescent="0.25">
      <c r="B541" s="494" t="s">
        <v>1396</v>
      </c>
      <c r="C541" s="494" t="s">
        <v>931</v>
      </c>
      <c r="D541" s="2" t="s">
        <v>901</v>
      </c>
      <c r="E541" s="494"/>
      <c r="F541" s="494" t="s">
        <v>39</v>
      </c>
      <c r="G541" s="494" t="s">
        <v>1397</v>
      </c>
      <c r="H541" s="494"/>
      <c r="I541" s="12">
        <v>44643</v>
      </c>
      <c r="J541" s="2" t="str">
        <f t="shared" si="1025"/>
        <v>JN-213/2022 grupa 2</v>
      </c>
      <c r="K541" s="25">
        <v>44753</v>
      </c>
      <c r="L541" s="4">
        <v>6428</v>
      </c>
      <c r="M541" s="4">
        <f>L541*25/100</f>
        <v>1607</v>
      </c>
      <c r="N541" s="4">
        <f t="shared" ref="N541" si="1032">L541+M541</f>
        <v>8035</v>
      </c>
      <c r="O541" s="2" t="s">
        <v>208</v>
      </c>
      <c r="P541" s="22">
        <f t="shared" si="1027"/>
        <v>44753</v>
      </c>
      <c r="Q541" s="9">
        <f t="shared" si="1028"/>
        <v>8035</v>
      </c>
      <c r="R541" s="494"/>
      <c r="S541" s="492"/>
      <c r="T541" s="493"/>
      <c r="U541" s="3"/>
    </row>
    <row r="542" spans="2:21" s="495" customFormat="1" ht="30" customHeight="1" x14ac:dyDescent="0.25">
      <c r="B542" s="494" t="s">
        <v>1398</v>
      </c>
      <c r="C542" s="494" t="s">
        <v>931</v>
      </c>
      <c r="D542" s="2" t="s">
        <v>901</v>
      </c>
      <c r="E542" s="494"/>
      <c r="F542" s="494" t="s">
        <v>39</v>
      </c>
      <c r="G542" s="494" t="s">
        <v>1399</v>
      </c>
      <c r="H542" s="494"/>
      <c r="I542" s="12">
        <v>44740</v>
      </c>
      <c r="J542" s="2" t="str">
        <f t="shared" si="1025"/>
        <v>JN-213/2022 grupa 3</v>
      </c>
      <c r="K542" s="25">
        <v>44753</v>
      </c>
      <c r="L542" s="4">
        <v>3000</v>
      </c>
      <c r="M542" s="4">
        <v>0</v>
      </c>
      <c r="N542" s="4">
        <f t="shared" ref="N542" si="1033">L542+M542</f>
        <v>3000</v>
      </c>
      <c r="O542" s="2" t="s">
        <v>208</v>
      </c>
      <c r="P542" s="22">
        <f t="shared" si="1027"/>
        <v>44753</v>
      </c>
      <c r="Q542" s="9">
        <f t="shared" si="1028"/>
        <v>3000</v>
      </c>
      <c r="R542" s="494"/>
      <c r="S542" s="492"/>
      <c r="T542" s="493"/>
      <c r="U542" s="3"/>
    </row>
    <row r="543" spans="2:21" s="495" customFormat="1" ht="30" customHeight="1" x14ac:dyDescent="0.25">
      <c r="B543" s="494" t="s">
        <v>1400</v>
      </c>
      <c r="C543" s="494" t="s">
        <v>931</v>
      </c>
      <c r="D543" s="2" t="s">
        <v>901</v>
      </c>
      <c r="E543" s="494"/>
      <c r="F543" s="494" t="s">
        <v>39</v>
      </c>
      <c r="G543" s="494" t="s">
        <v>1401</v>
      </c>
      <c r="H543" s="494"/>
      <c r="I543" s="12">
        <v>44719</v>
      </c>
      <c r="J543" s="2" t="str">
        <f t="shared" si="1025"/>
        <v>JN-213/2022 grupa 4</v>
      </c>
      <c r="K543" s="25">
        <v>44726</v>
      </c>
      <c r="L543" s="4">
        <v>6510</v>
      </c>
      <c r="M543" s="4">
        <v>0</v>
      </c>
      <c r="N543" s="4">
        <f t="shared" ref="N543" si="1034">L543+M543</f>
        <v>6510</v>
      </c>
      <c r="O543" s="2" t="s">
        <v>208</v>
      </c>
      <c r="P543" s="22">
        <f t="shared" si="1027"/>
        <v>44726</v>
      </c>
      <c r="Q543" s="9">
        <f t="shared" si="1028"/>
        <v>6510</v>
      </c>
      <c r="R543" s="494"/>
      <c r="S543" s="492"/>
      <c r="T543" s="493"/>
      <c r="U543" s="3"/>
    </row>
    <row r="544" spans="2:21" s="495" customFormat="1" ht="20.25" customHeight="1" x14ac:dyDescent="0.25">
      <c r="B544" s="494" t="s">
        <v>1402</v>
      </c>
      <c r="C544" s="494" t="s">
        <v>931</v>
      </c>
      <c r="D544" s="2" t="s">
        <v>901</v>
      </c>
      <c r="E544" s="494"/>
      <c r="F544" s="494" t="s">
        <v>39</v>
      </c>
      <c r="G544" s="494" t="s">
        <v>1403</v>
      </c>
      <c r="H544" s="494"/>
      <c r="I544" s="12">
        <v>44900</v>
      </c>
      <c r="J544" s="2" t="str">
        <f t="shared" si="1025"/>
        <v>JN-213/2022 grupa 5</v>
      </c>
      <c r="K544" s="25">
        <v>44903</v>
      </c>
      <c r="L544" s="4">
        <v>40000</v>
      </c>
      <c r="M544" s="4">
        <v>10000</v>
      </c>
      <c r="N544" s="4">
        <f t="shared" ref="N544" si="1035">L544+M544</f>
        <v>50000</v>
      </c>
      <c r="O544" s="2" t="s">
        <v>208</v>
      </c>
      <c r="P544" s="22">
        <f t="shared" si="1027"/>
        <v>44903</v>
      </c>
      <c r="Q544" s="9">
        <f t="shared" si="1028"/>
        <v>50000</v>
      </c>
      <c r="R544" s="494"/>
      <c r="S544" s="492"/>
      <c r="T544" s="493"/>
      <c r="U544" s="3"/>
    </row>
    <row r="545" spans="2:21" s="352" customFormat="1" ht="36.75" customHeight="1" x14ac:dyDescent="0.25">
      <c r="B545" s="351" t="s">
        <v>932</v>
      </c>
      <c r="C545" s="351" t="s">
        <v>933</v>
      </c>
      <c r="D545" s="2" t="s">
        <v>934</v>
      </c>
      <c r="E545" s="351"/>
      <c r="F545" s="384" t="s">
        <v>39</v>
      </c>
      <c r="G545" s="384" t="s">
        <v>429</v>
      </c>
      <c r="H545" s="384"/>
      <c r="I545" s="12">
        <v>44900</v>
      </c>
      <c r="J545" s="2" t="str">
        <f t="shared" si="1025"/>
        <v>JN-214/2022</v>
      </c>
      <c r="K545" s="25">
        <f>I545+90</f>
        <v>44990</v>
      </c>
      <c r="L545" s="4">
        <v>35629</v>
      </c>
      <c r="M545" s="4">
        <f>L545*25/100</f>
        <v>8907.25</v>
      </c>
      <c r="N545" s="4">
        <f t="shared" ref="N545" si="1036">L545+M545</f>
        <v>44536.25</v>
      </c>
      <c r="O545" s="2" t="s">
        <v>208</v>
      </c>
      <c r="P545" s="22">
        <v>44915</v>
      </c>
      <c r="Q545" s="9">
        <f t="shared" si="1028"/>
        <v>44536.25</v>
      </c>
      <c r="R545" s="351"/>
      <c r="S545" s="349"/>
      <c r="T545" s="350"/>
      <c r="U545" s="3"/>
    </row>
    <row r="546" spans="2:21" s="352" customFormat="1" ht="20.25" customHeight="1" x14ac:dyDescent="0.25">
      <c r="B546" s="351" t="s">
        <v>937</v>
      </c>
      <c r="C546" s="351" t="s">
        <v>935</v>
      </c>
      <c r="D546" s="2" t="s">
        <v>936</v>
      </c>
      <c r="E546" s="351"/>
      <c r="F546" s="353" t="s">
        <v>39</v>
      </c>
      <c r="G546" s="353" t="s">
        <v>938</v>
      </c>
      <c r="H546" s="353"/>
      <c r="I546" s="12">
        <v>44747</v>
      </c>
      <c r="J546" s="2" t="str">
        <f t="shared" si="1025"/>
        <v>JN-215/2022 grupa 1</v>
      </c>
      <c r="K546" s="25">
        <v>44750</v>
      </c>
      <c r="L546" s="4">
        <v>10000</v>
      </c>
      <c r="M546" s="4">
        <v>0</v>
      </c>
      <c r="N546" s="4">
        <f t="shared" ref="N546" si="1037">L546+M546</f>
        <v>10000</v>
      </c>
      <c r="O546" s="2" t="s">
        <v>208</v>
      </c>
      <c r="P546" s="22">
        <f>K546</f>
        <v>44750</v>
      </c>
      <c r="Q546" s="9">
        <f t="shared" si="1028"/>
        <v>10000</v>
      </c>
      <c r="R546" s="353"/>
      <c r="S546" s="349"/>
      <c r="T546" s="350"/>
      <c r="U546" s="3"/>
    </row>
    <row r="547" spans="2:21" s="364" customFormat="1" ht="20.25" customHeight="1" x14ac:dyDescent="0.25">
      <c r="B547" s="512" t="s">
        <v>950</v>
      </c>
      <c r="C547" s="363" t="s">
        <v>951</v>
      </c>
      <c r="D547" s="2" t="s">
        <v>952</v>
      </c>
      <c r="E547" s="363"/>
      <c r="F547" s="394" t="s">
        <v>39</v>
      </c>
      <c r="G547" s="363"/>
      <c r="H547" s="363"/>
      <c r="I547" s="12"/>
      <c r="J547" s="2"/>
      <c r="K547" s="25"/>
      <c r="L547" s="4"/>
      <c r="M547" s="4"/>
      <c r="N547" s="4"/>
      <c r="O547" s="2"/>
      <c r="P547" s="22"/>
      <c r="Q547" s="9"/>
      <c r="R547" s="363"/>
      <c r="S547" s="517" t="s">
        <v>1251</v>
      </c>
      <c r="T547" s="518"/>
      <c r="U547" s="3"/>
    </row>
    <row r="548" spans="2:21" s="364" customFormat="1" ht="20.25" customHeight="1" x14ac:dyDescent="0.25">
      <c r="B548" s="512" t="s">
        <v>953</v>
      </c>
      <c r="C548" s="363" t="s">
        <v>954</v>
      </c>
      <c r="D548" s="2" t="s">
        <v>955</v>
      </c>
      <c r="E548" s="363"/>
      <c r="F548" s="394" t="s">
        <v>39</v>
      </c>
      <c r="G548" s="363"/>
      <c r="H548" s="363"/>
      <c r="I548" s="12"/>
      <c r="J548" s="2"/>
      <c r="K548" s="25"/>
      <c r="L548" s="4"/>
      <c r="M548" s="4"/>
      <c r="N548" s="4"/>
      <c r="O548" s="2"/>
      <c r="P548" s="22"/>
      <c r="Q548" s="9"/>
      <c r="R548" s="363"/>
      <c r="S548" s="517" t="s">
        <v>1251</v>
      </c>
      <c r="T548" s="518"/>
      <c r="U548" s="3"/>
    </row>
    <row r="549" spans="2:21" s="364" customFormat="1" ht="20.25" customHeight="1" x14ac:dyDescent="0.25">
      <c r="B549" s="512" t="s">
        <v>956</v>
      </c>
      <c r="C549" s="363" t="s">
        <v>957</v>
      </c>
      <c r="D549" s="2" t="s">
        <v>104</v>
      </c>
      <c r="E549" s="363"/>
      <c r="F549" s="394" t="s">
        <v>39</v>
      </c>
      <c r="G549" s="363"/>
      <c r="H549" s="363"/>
      <c r="I549" s="12"/>
      <c r="J549" s="2"/>
      <c r="K549" s="25"/>
      <c r="L549" s="4"/>
      <c r="M549" s="4"/>
      <c r="N549" s="4"/>
      <c r="O549" s="2"/>
      <c r="P549" s="22"/>
      <c r="Q549" s="9"/>
      <c r="R549" s="363"/>
      <c r="S549" s="517" t="s">
        <v>1251</v>
      </c>
      <c r="T549" s="518"/>
      <c r="U549" s="3"/>
    </row>
    <row r="550" spans="2:21" s="364" customFormat="1" ht="20.25" customHeight="1" x14ac:dyDescent="0.25">
      <c r="B550" s="512" t="s">
        <v>958</v>
      </c>
      <c r="C550" s="363" t="s">
        <v>959</v>
      </c>
      <c r="D550" s="2" t="s">
        <v>960</v>
      </c>
      <c r="E550" s="363"/>
      <c r="F550" s="394" t="s">
        <v>39</v>
      </c>
      <c r="G550" s="363"/>
      <c r="H550" s="363"/>
      <c r="I550" s="12"/>
      <c r="J550" s="2"/>
      <c r="K550" s="25"/>
      <c r="L550" s="4"/>
      <c r="M550" s="4"/>
      <c r="N550" s="4"/>
      <c r="O550" s="2"/>
      <c r="P550" s="22"/>
      <c r="Q550" s="9"/>
      <c r="R550" s="363"/>
      <c r="S550" s="517" t="s">
        <v>1251</v>
      </c>
      <c r="T550" s="518"/>
      <c r="U550" s="3"/>
    </row>
    <row r="551" spans="2:21" s="364" customFormat="1" ht="20.25" customHeight="1" x14ac:dyDescent="0.25">
      <c r="B551" s="512" t="s">
        <v>961</v>
      </c>
      <c r="C551" s="363" t="s">
        <v>962</v>
      </c>
      <c r="D551" s="2" t="s">
        <v>410</v>
      </c>
      <c r="E551" s="363"/>
      <c r="F551" s="394" t="s">
        <v>39</v>
      </c>
      <c r="G551" s="363"/>
      <c r="H551" s="363"/>
      <c r="I551" s="12"/>
      <c r="J551" s="2"/>
      <c r="K551" s="25"/>
      <c r="L551" s="4"/>
      <c r="M551" s="4"/>
      <c r="N551" s="4"/>
      <c r="O551" s="2"/>
      <c r="P551" s="22"/>
      <c r="Q551" s="9"/>
      <c r="R551" s="363"/>
      <c r="S551" s="517" t="s">
        <v>1251</v>
      </c>
      <c r="T551" s="518"/>
      <c r="U551" s="3"/>
    </row>
    <row r="552" spans="2:21" s="364" customFormat="1" ht="20.25" customHeight="1" x14ac:dyDescent="0.25">
      <c r="B552" s="512" t="s">
        <v>963</v>
      </c>
      <c r="C552" s="363" t="s">
        <v>964</v>
      </c>
      <c r="D552" s="2" t="s">
        <v>965</v>
      </c>
      <c r="E552" s="363"/>
      <c r="F552" s="394" t="s">
        <v>39</v>
      </c>
      <c r="G552" s="363"/>
      <c r="H552" s="363"/>
      <c r="I552" s="12"/>
      <c r="J552" s="2"/>
      <c r="K552" s="25"/>
      <c r="L552" s="4"/>
      <c r="M552" s="4"/>
      <c r="N552" s="4"/>
      <c r="O552" s="2"/>
      <c r="P552" s="22"/>
      <c r="Q552" s="9"/>
      <c r="R552" s="363"/>
      <c r="S552" s="517" t="s">
        <v>1251</v>
      </c>
      <c r="T552" s="518"/>
      <c r="U552" s="3"/>
    </row>
    <row r="553" spans="2:21" s="364" customFormat="1" ht="20.25" customHeight="1" x14ac:dyDescent="0.25">
      <c r="B553" s="512" t="s">
        <v>966</v>
      </c>
      <c r="C553" s="363" t="s">
        <v>967</v>
      </c>
      <c r="D553" s="2" t="s">
        <v>960</v>
      </c>
      <c r="E553" s="363"/>
      <c r="F553" s="394" t="s">
        <v>39</v>
      </c>
      <c r="G553" s="363"/>
      <c r="H553" s="363"/>
      <c r="I553" s="12"/>
      <c r="J553" s="2"/>
      <c r="K553" s="25"/>
      <c r="L553" s="4"/>
      <c r="M553" s="4"/>
      <c r="N553" s="4"/>
      <c r="O553" s="2"/>
      <c r="P553" s="22"/>
      <c r="Q553" s="9"/>
      <c r="R553" s="363"/>
      <c r="S553" s="517" t="s">
        <v>1251</v>
      </c>
      <c r="T553" s="518"/>
      <c r="U553" s="3"/>
    </row>
    <row r="554" spans="2:21" s="364" customFormat="1" ht="20.25" customHeight="1" x14ac:dyDescent="0.25">
      <c r="B554" s="512" t="s">
        <v>968</v>
      </c>
      <c r="C554" s="363" t="s">
        <v>969</v>
      </c>
      <c r="D554" s="2" t="s">
        <v>970</v>
      </c>
      <c r="E554" s="363"/>
      <c r="F554" s="394" t="s">
        <v>39</v>
      </c>
      <c r="G554" s="363"/>
      <c r="H554" s="363"/>
      <c r="I554" s="12"/>
      <c r="J554" s="2"/>
      <c r="K554" s="25"/>
      <c r="L554" s="4"/>
      <c r="M554" s="4"/>
      <c r="N554" s="4"/>
      <c r="O554" s="2"/>
      <c r="P554" s="22"/>
      <c r="Q554" s="9"/>
      <c r="R554" s="363"/>
      <c r="S554" s="517" t="s">
        <v>1251</v>
      </c>
      <c r="T554" s="518"/>
      <c r="U554" s="3"/>
    </row>
    <row r="555" spans="2:21" s="364" customFormat="1" ht="20.25" customHeight="1" x14ac:dyDescent="0.25">
      <c r="B555" s="363" t="s">
        <v>971</v>
      </c>
      <c r="C555" s="363" t="s">
        <v>972</v>
      </c>
      <c r="D555" s="2" t="s">
        <v>61</v>
      </c>
      <c r="E555" s="363"/>
      <c r="F555" s="394" t="s">
        <v>39</v>
      </c>
      <c r="G555" s="483" t="s">
        <v>736</v>
      </c>
      <c r="H555" s="483"/>
      <c r="I555" s="12">
        <v>44904</v>
      </c>
      <c r="J555" s="2" t="str">
        <f>B555</f>
        <v>JN-224/2022</v>
      </c>
      <c r="K555" s="25">
        <v>44957</v>
      </c>
      <c r="L555" s="4">
        <v>34550</v>
      </c>
      <c r="M555" s="4">
        <f>L555*25/100</f>
        <v>8637.5</v>
      </c>
      <c r="N555" s="4">
        <f t="shared" ref="N555" si="1038">L555+M555</f>
        <v>43187.5</v>
      </c>
      <c r="O555" s="2" t="s">
        <v>208</v>
      </c>
      <c r="P555" s="22"/>
      <c r="Q555" s="9"/>
      <c r="R555" s="483"/>
      <c r="S555" s="517" t="s">
        <v>516</v>
      </c>
      <c r="T555" s="518"/>
      <c r="U555" s="3"/>
    </row>
    <row r="556" spans="2:21" s="364" customFormat="1" ht="20.25" customHeight="1" x14ac:dyDescent="0.25">
      <c r="B556" s="509" t="s">
        <v>973</v>
      </c>
      <c r="C556" s="363" t="s">
        <v>974</v>
      </c>
      <c r="D556" s="2" t="s">
        <v>975</v>
      </c>
      <c r="E556" s="363"/>
      <c r="F556" s="394" t="s">
        <v>39</v>
      </c>
      <c r="G556" s="363"/>
      <c r="H556" s="363"/>
      <c r="I556" s="12"/>
      <c r="J556" s="2"/>
      <c r="K556" s="25"/>
      <c r="L556" s="4"/>
      <c r="M556" s="4"/>
      <c r="N556" s="4"/>
      <c r="O556" s="2"/>
      <c r="P556" s="22"/>
      <c r="Q556" s="9"/>
      <c r="R556" s="363"/>
      <c r="S556" s="361"/>
      <c r="T556" s="362"/>
      <c r="U556" s="3"/>
    </row>
    <row r="557" spans="2:21" s="352" customFormat="1" ht="20.25" customHeight="1" x14ac:dyDescent="0.25">
      <c r="B557" s="363" t="s">
        <v>947</v>
      </c>
      <c r="C557" s="363" t="s">
        <v>948</v>
      </c>
      <c r="D557" s="2" t="s">
        <v>61</v>
      </c>
      <c r="E557" s="363"/>
      <c r="F557" s="363" t="s">
        <v>39</v>
      </c>
      <c r="G557" s="363" t="s">
        <v>949</v>
      </c>
      <c r="H557" s="363"/>
      <c r="I557" s="12">
        <v>44908</v>
      </c>
      <c r="J557" s="2" t="str">
        <f>B557</f>
        <v>JN-226/2022</v>
      </c>
      <c r="K557" s="25">
        <f>I557+180</f>
        <v>45088</v>
      </c>
      <c r="L557" s="4">
        <v>34900.400000000001</v>
      </c>
      <c r="M557" s="4">
        <f>L557*25/100</f>
        <v>8725.1</v>
      </c>
      <c r="N557" s="4">
        <f t="shared" ref="N557" si="1039">L557+M557</f>
        <v>43625.5</v>
      </c>
      <c r="O557" s="2" t="s">
        <v>208</v>
      </c>
      <c r="P557" s="22">
        <v>44925</v>
      </c>
      <c r="Q557" s="9">
        <f>N557</f>
        <v>43625.5</v>
      </c>
      <c r="R557" s="351"/>
      <c r="S557" s="517"/>
      <c r="T557" s="518"/>
      <c r="U557" s="3"/>
    </row>
    <row r="558" spans="2:21" s="352" customFormat="1" ht="27" x14ac:dyDescent="0.25">
      <c r="B558" s="351" t="s">
        <v>979</v>
      </c>
      <c r="C558" s="351" t="s">
        <v>980</v>
      </c>
      <c r="D558" s="2" t="s">
        <v>981</v>
      </c>
      <c r="E558" s="351"/>
      <c r="F558" s="375" t="s">
        <v>39</v>
      </c>
      <c r="G558" s="375" t="s">
        <v>1016</v>
      </c>
      <c r="H558" s="375"/>
      <c r="I558" s="12">
        <v>44908</v>
      </c>
      <c r="J558" s="2" t="str">
        <f>B558</f>
        <v>JN-227/2022</v>
      </c>
      <c r="K558" s="25">
        <v>44910</v>
      </c>
      <c r="L558" s="4">
        <v>30000</v>
      </c>
      <c r="M558" s="4">
        <v>0</v>
      </c>
      <c r="N558" s="4">
        <f t="shared" ref="N558" si="1040">L558+M558</f>
        <v>30000</v>
      </c>
      <c r="O558" s="2" t="s">
        <v>208</v>
      </c>
      <c r="P558" s="22">
        <f>K558</f>
        <v>44910</v>
      </c>
      <c r="Q558" s="9">
        <f>L558</f>
        <v>30000</v>
      </c>
      <c r="R558" s="375"/>
      <c r="S558" s="517"/>
      <c r="T558" s="518"/>
      <c r="U558" s="3"/>
    </row>
    <row r="559" spans="2:21" s="352" customFormat="1" ht="18" x14ac:dyDescent="0.25">
      <c r="B559" s="509" t="s">
        <v>982</v>
      </c>
      <c r="C559" s="351" t="s">
        <v>235</v>
      </c>
      <c r="D559" s="2" t="s">
        <v>983</v>
      </c>
      <c r="E559" s="351"/>
      <c r="F559" s="351"/>
      <c r="G559" s="351"/>
      <c r="H559" s="351"/>
      <c r="I559" s="12"/>
      <c r="J559" s="2"/>
      <c r="K559" s="25"/>
      <c r="L559" s="4"/>
      <c r="M559" s="4"/>
      <c r="N559" s="4"/>
      <c r="O559" s="2"/>
      <c r="P559" s="22"/>
      <c r="Q559" s="9"/>
      <c r="R559" s="351"/>
      <c r="S559" s="349"/>
      <c r="T559" s="350"/>
      <c r="U559" s="3"/>
    </row>
    <row r="560" spans="2:21" s="346" customFormat="1" ht="27" x14ac:dyDescent="0.25">
      <c r="B560" s="345" t="s">
        <v>984</v>
      </c>
      <c r="C560" s="345" t="s">
        <v>985</v>
      </c>
      <c r="D560" s="2" t="s">
        <v>986</v>
      </c>
      <c r="E560" s="345"/>
      <c r="F560" s="394" t="s">
        <v>39</v>
      </c>
      <c r="G560" s="394" t="s">
        <v>1037</v>
      </c>
      <c r="H560" s="345"/>
      <c r="I560" s="12">
        <v>44910</v>
      </c>
      <c r="J560" s="2" t="str">
        <f>B560</f>
        <v>JN-229/2022</v>
      </c>
      <c r="K560" s="25">
        <f>I560+120</f>
        <v>45030</v>
      </c>
      <c r="L560" s="4">
        <v>58926</v>
      </c>
      <c r="M560" s="4">
        <f>L560*25/100</f>
        <v>14731.5</v>
      </c>
      <c r="N560" s="4">
        <f t="shared" ref="N560" si="1041">L560+M560</f>
        <v>73657.5</v>
      </c>
      <c r="O560" s="2" t="s">
        <v>208</v>
      </c>
      <c r="P560" s="22"/>
      <c r="Q560" s="9"/>
      <c r="R560" s="345"/>
      <c r="S560" s="517" t="s">
        <v>516</v>
      </c>
      <c r="T560" s="518"/>
      <c r="U560" s="3"/>
    </row>
    <row r="561" spans="2:21" s="346" customFormat="1" ht="27" x14ac:dyDescent="0.25">
      <c r="B561" s="345" t="s">
        <v>987</v>
      </c>
      <c r="C561" s="345" t="s">
        <v>988</v>
      </c>
      <c r="D561" s="2" t="s">
        <v>989</v>
      </c>
      <c r="E561" s="345"/>
      <c r="F561" s="381" t="s">
        <v>39</v>
      </c>
      <c r="G561" s="381" t="s">
        <v>1020</v>
      </c>
      <c r="H561" s="381"/>
      <c r="I561" s="12">
        <v>44914</v>
      </c>
      <c r="J561" s="2" t="str">
        <f>B561</f>
        <v>JN-230/2022</v>
      </c>
      <c r="K561" s="25">
        <v>44918</v>
      </c>
      <c r="L561" s="4">
        <v>41700</v>
      </c>
      <c r="M561" s="4">
        <f>L561*25/100</f>
        <v>10425</v>
      </c>
      <c r="N561" s="4">
        <f t="shared" ref="N561" si="1042">L561+M561</f>
        <v>52125</v>
      </c>
      <c r="O561" s="2" t="s">
        <v>208</v>
      </c>
      <c r="P561" s="22">
        <f>K561</f>
        <v>44918</v>
      </c>
      <c r="Q561" s="9">
        <f>N561</f>
        <v>52125</v>
      </c>
      <c r="R561" s="381"/>
      <c r="U561" s="3"/>
    </row>
    <row r="562" spans="2:21" s="374" customFormat="1" ht="45" x14ac:dyDescent="0.25">
      <c r="B562" s="509" t="s">
        <v>990</v>
      </c>
      <c r="C562" s="373" t="s">
        <v>991</v>
      </c>
      <c r="D562" s="2" t="s">
        <v>992</v>
      </c>
      <c r="E562" s="373"/>
      <c r="F562" s="373"/>
      <c r="G562" s="373"/>
      <c r="H562" s="373"/>
      <c r="I562" s="12"/>
      <c r="J562" s="2"/>
      <c r="K562" s="25"/>
      <c r="L562" s="4"/>
      <c r="M562" s="4"/>
      <c r="N562" s="4"/>
      <c r="O562" s="2"/>
      <c r="P562" s="22"/>
      <c r="Q562" s="9"/>
      <c r="R562" s="373"/>
      <c r="S562" s="371"/>
      <c r="T562" s="372"/>
      <c r="U562" s="3"/>
    </row>
    <row r="563" spans="2:21" s="374" customFormat="1" ht="36" x14ac:dyDescent="0.25">
      <c r="B563" s="373" t="s">
        <v>993</v>
      </c>
      <c r="C563" s="373" t="s">
        <v>994</v>
      </c>
      <c r="D563" s="2" t="s">
        <v>995</v>
      </c>
      <c r="E563" s="373"/>
      <c r="F563" s="376" t="s">
        <v>39</v>
      </c>
      <c r="G563" s="376" t="s">
        <v>553</v>
      </c>
      <c r="H563" s="376"/>
      <c r="I563" s="12">
        <v>44915</v>
      </c>
      <c r="J563" s="2" t="str">
        <f>B563</f>
        <v>JN-232/2022</v>
      </c>
      <c r="K563" s="25">
        <f>I563+90</f>
        <v>45005</v>
      </c>
      <c r="L563" s="4">
        <v>24000</v>
      </c>
      <c r="M563" s="4">
        <v>0</v>
      </c>
      <c r="N563" s="4">
        <f t="shared" ref="N563" si="1043">L563+M563</f>
        <v>24000</v>
      </c>
      <c r="O563" s="2" t="s">
        <v>208</v>
      </c>
      <c r="P563" s="22"/>
      <c r="Q563" s="9"/>
      <c r="R563" s="373"/>
      <c r="S563" s="517" t="s">
        <v>516</v>
      </c>
      <c r="T563" s="518"/>
      <c r="U563" s="3"/>
    </row>
    <row r="564" spans="2:21" s="374" customFormat="1" ht="72" x14ac:dyDescent="0.25">
      <c r="B564" s="509" t="s">
        <v>996</v>
      </c>
      <c r="C564" s="373" t="s">
        <v>997</v>
      </c>
      <c r="D564" s="2" t="s">
        <v>404</v>
      </c>
      <c r="E564" s="373"/>
      <c r="F564" s="373"/>
      <c r="G564" s="373"/>
      <c r="H564" s="373"/>
      <c r="I564" s="12"/>
      <c r="J564" s="2"/>
      <c r="K564" s="25"/>
      <c r="L564" s="4"/>
      <c r="M564" s="4"/>
      <c r="N564" s="4"/>
      <c r="O564" s="2"/>
      <c r="P564" s="22"/>
      <c r="Q564" s="9"/>
      <c r="R564" s="373"/>
      <c r="S564" s="371"/>
      <c r="T564" s="372"/>
      <c r="U564" s="3"/>
    </row>
    <row r="565" spans="2:21" s="393" customFormat="1" ht="36.75" customHeight="1" x14ac:dyDescent="0.25">
      <c r="B565" s="392" t="s">
        <v>1031</v>
      </c>
      <c r="C565" s="392" t="s">
        <v>1032</v>
      </c>
      <c r="D565" s="2" t="s">
        <v>1033</v>
      </c>
      <c r="E565" s="392"/>
      <c r="F565" s="404" t="s">
        <v>39</v>
      </c>
      <c r="G565" s="404" t="s">
        <v>1052</v>
      </c>
      <c r="H565" s="404"/>
      <c r="I565" s="3">
        <v>44917</v>
      </c>
      <c r="J565" s="2" t="str">
        <f>B565</f>
        <v>JN-234/2022</v>
      </c>
      <c r="K565" s="25">
        <v>44918</v>
      </c>
      <c r="L565" s="4">
        <v>86000</v>
      </c>
      <c r="M565" s="4">
        <f>L565*25/100</f>
        <v>21500</v>
      </c>
      <c r="N565" s="4">
        <f t="shared" ref="N565" si="1044">L565+M565</f>
        <v>107500</v>
      </c>
      <c r="O565" s="2" t="s">
        <v>208</v>
      </c>
      <c r="P565" s="22">
        <f>K565</f>
        <v>44918</v>
      </c>
      <c r="Q565" s="9">
        <f>N565</f>
        <v>107500</v>
      </c>
      <c r="R565" s="404"/>
      <c r="S565" s="517"/>
      <c r="T565" s="518"/>
      <c r="U565" s="3"/>
    </row>
    <row r="566" spans="2:21" s="393" customFormat="1" ht="36" x14ac:dyDescent="0.25">
      <c r="B566" s="392" t="s">
        <v>1034</v>
      </c>
      <c r="C566" s="392" t="s">
        <v>1035</v>
      </c>
      <c r="D566" s="2" t="s">
        <v>498</v>
      </c>
      <c r="E566" s="392"/>
      <c r="F566" s="392" t="s">
        <v>39</v>
      </c>
      <c r="G566" s="392" t="s">
        <v>553</v>
      </c>
      <c r="H566" s="392"/>
      <c r="I566" s="3" t="s">
        <v>1036</v>
      </c>
      <c r="J566" s="2" t="str">
        <f>B566</f>
        <v>JN-235/2022</v>
      </c>
      <c r="K566" s="25">
        <v>45291</v>
      </c>
      <c r="L566" s="4">
        <v>139460</v>
      </c>
      <c r="M566" s="4">
        <f>L566*25/100</f>
        <v>34865</v>
      </c>
      <c r="N566" s="4">
        <f t="shared" ref="N566" si="1045">L566+M566</f>
        <v>174325</v>
      </c>
      <c r="O566" s="2" t="s">
        <v>208</v>
      </c>
      <c r="P566" s="22"/>
      <c r="Q566" s="9"/>
      <c r="R566" s="392"/>
      <c r="S566" s="517" t="s">
        <v>516</v>
      </c>
      <c r="T566" s="518"/>
      <c r="U566" s="3"/>
    </row>
    <row r="567" spans="2:21" s="374" customFormat="1" x14ac:dyDescent="0.25">
      <c r="B567" s="509" t="s">
        <v>1001</v>
      </c>
      <c r="C567" s="373" t="s">
        <v>1002</v>
      </c>
      <c r="D567" s="2" t="s">
        <v>337</v>
      </c>
      <c r="E567" s="373"/>
      <c r="F567" s="373"/>
      <c r="G567" s="373"/>
      <c r="H567" s="373"/>
      <c r="I567" s="12"/>
      <c r="J567" s="2"/>
      <c r="K567" s="25"/>
      <c r="L567" s="4"/>
      <c r="M567" s="4"/>
      <c r="N567" s="4"/>
      <c r="O567" s="2"/>
      <c r="P567" s="22"/>
      <c r="Q567" s="9"/>
      <c r="R567" s="373"/>
      <c r="S567" s="371"/>
      <c r="T567" s="372"/>
      <c r="U567" s="3"/>
    </row>
    <row r="568" spans="2:21" s="374" customFormat="1" ht="36" x14ac:dyDescent="0.25">
      <c r="B568" s="509" t="s">
        <v>1003</v>
      </c>
      <c r="C568" s="373" t="s">
        <v>1004</v>
      </c>
      <c r="D568" s="2" t="s">
        <v>1005</v>
      </c>
      <c r="E568" s="373"/>
      <c r="F568" s="373"/>
      <c r="G568" s="373"/>
      <c r="H568" s="373"/>
      <c r="I568" s="12"/>
      <c r="J568" s="2"/>
      <c r="K568" s="25"/>
      <c r="L568" s="4"/>
      <c r="M568" s="4"/>
      <c r="N568" s="4"/>
      <c r="O568" s="2"/>
      <c r="P568" s="22"/>
      <c r="Q568" s="9"/>
      <c r="R568" s="373"/>
      <c r="S568" s="371"/>
      <c r="T568" s="372"/>
      <c r="U568" s="3"/>
    </row>
    <row r="569" spans="2:21" s="374" customFormat="1" ht="18" x14ac:dyDescent="0.25">
      <c r="B569" s="509" t="s">
        <v>1006</v>
      </c>
      <c r="C569" s="373" t="s">
        <v>1007</v>
      </c>
      <c r="D569" s="2" t="s">
        <v>117</v>
      </c>
      <c r="E569" s="373"/>
      <c r="F569" s="373"/>
      <c r="G569" s="373"/>
      <c r="H569" s="373"/>
      <c r="I569" s="12"/>
      <c r="J569" s="2"/>
      <c r="K569" s="25"/>
      <c r="L569" s="4"/>
      <c r="M569" s="4"/>
      <c r="N569" s="4"/>
      <c r="O569" s="2"/>
      <c r="P569" s="22"/>
      <c r="Q569" s="9"/>
      <c r="R569" s="373"/>
      <c r="S569" s="371"/>
      <c r="T569" s="372"/>
      <c r="U569" s="3"/>
    </row>
    <row r="570" spans="2:21" s="374" customFormat="1" x14ac:dyDescent="0.25">
      <c r="B570" s="509" t="s">
        <v>1008</v>
      </c>
      <c r="C570" s="373" t="s">
        <v>1009</v>
      </c>
      <c r="D570" s="2" t="s">
        <v>1010</v>
      </c>
      <c r="E570" s="373"/>
      <c r="F570" s="373"/>
      <c r="G570" s="373"/>
      <c r="H570" s="373"/>
      <c r="I570" s="12"/>
      <c r="J570" s="2"/>
      <c r="K570" s="25"/>
      <c r="L570" s="4"/>
      <c r="M570" s="4"/>
      <c r="N570" s="4"/>
      <c r="O570" s="2"/>
      <c r="P570" s="22"/>
      <c r="Q570" s="9"/>
      <c r="R570" s="373"/>
      <c r="S570" s="371"/>
      <c r="T570" s="372"/>
      <c r="U570" s="3"/>
    </row>
    <row r="571" spans="2:21" s="374" customFormat="1" ht="27" x14ac:dyDescent="0.25">
      <c r="B571" s="373" t="s">
        <v>1011</v>
      </c>
      <c r="C571" s="373" t="s">
        <v>1012</v>
      </c>
      <c r="D571" s="2" t="s">
        <v>1013</v>
      </c>
      <c r="E571" s="508" t="s">
        <v>1466</v>
      </c>
      <c r="F571" s="494" t="s">
        <v>414</v>
      </c>
      <c r="G571" s="494"/>
      <c r="H571" s="494"/>
      <c r="I571" s="12"/>
      <c r="J571" s="2"/>
      <c r="K571" s="25"/>
      <c r="L571" s="4"/>
      <c r="M571" s="4"/>
      <c r="N571" s="4"/>
      <c r="O571" s="2"/>
      <c r="P571" s="22"/>
      <c r="Q571" s="9"/>
      <c r="R571" s="494"/>
      <c r="S571" s="517" t="s">
        <v>1404</v>
      </c>
      <c r="T571" s="518"/>
      <c r="U571" s="3"/>
    </row>
    <row r="572" spans="2:21" s="312" customFormat="1" x14ac:dyDescent="0.25">
      <c r="B572" s="509" t="s">
        <v>998</v>
      </c>
      <c r="C572" s="311" t="s">
        <v>999</v>
      </c>
      <c r="D572" s="2" t="s">
        <v>1014</v>
      </c>
      <c r="E572" s="311"/>
      <c r="F572" s="311"/>
      <c r="G572" s="311"/>
      <c r="H572" s="311"/>
      <c r="I572" s="12"/>
      <c r="J572" s="2"/>
      <c r="K572" s="25"/>
      <c r="L572" s="4"/>
      <c r="M572" s="4"/>
      <c r="N572" s="4"/>
      <c r="O572" s="2"/>
      <c r="P572" s="22"/>
      <c r="Q572" s="9"/>
      <c r="R572" s="311"/>
      <c r="S572" s="309"/>
      <c r="T572" s="310"/>
      <c r="U572" s="3"/>
    </row>
    <row r="573" spans="2:21" s="143" customFormat="1" ht="36" x14ac:dyDescent="0.25">
      <c r="B573" s="509" t="s">
        <v>545</v>
      </c>
      <c r="C573" s="140" t="s">
        <v>540</v>
      </c>
      <c r="D573" s="2"/>
      <c r="E573" s="140"/>
      <c r="F573" s="140" t="s">
        <v>414</v>
      </c>
      <c r="G573" s="140" t="s">
        <v>555</v>
      </c>
      <c r="H573" s="140"/>
      <c r="I573" s="12">
        <v>44659</v>
      </c>
      <c r="J573" s="2" t="str">
        <f>B573</f>
        <v>SU-04/2022</v>
      </c>
      <c r="K573" s="25">
        <v>45030</v>
      </c>
      <c r="L573" s="4">
        <v>5370000</v>
      </c>
      <c r="M573" s="4">
        <f>L573*25/100</f>
        <v>1342500</v>
      </c>
      <c r="N573" s="4">
        <f t="shared" ref="N573" si="1046">L573+M573</f>
        <v>6712500</v>
      </c>
      <c r="O573" s="2" t="s">
        <v>208</v>
      </c>
      <c r="P573" s="22"/>
      <c r="Q573" s="9"/>
      <c r="R573" s="140" t="s">
        <v>556</v>
      </c>
      <c r="S573" s="517" t="s">
        <v>516</v>
      </c>
      <c r="T573" s="518"/>
      <c r="U573" s="3"/>
    </row>
    <row r="574" spans="2:21" s="143" customFormat="1" ht="36" x14ac:dyDescent="0.25">
      <c r="B574" s="509" t="s">
        <v>546</v>
      </c>
      <c r="C574" s="140" t="s">
        <v>541</v>
      </c>
      <c r="D574" s="2"/>
      <c r="E574" s="140"/>
      <c r="F574" s="140" t="s">
        <v>414</v>
      </c>
      <c r="G574" s="150" t="s">
        <v>555</v>
      </c>
      <c r="H574" s="150"/>
      <c r="I574" s="12">
        <v>44659</v>
      </c>
      <c r="J574" s="2" t="str">
        <f>B574</f>
        <v>SU-05/2022</v>
      </c>
      <c r="K574" s="25">
        <v>45030</v>
      </c>
      <c r="L574" s="4">
        <v>12174</v>
      </c>
      <c r="M574" s="4">
        <f t="shared" ref="M574:M577" si="1047">L574*25/100</f>
        <v>3043.5</v>
      </c>
      <c r="N574" s="4">
        <f t="shared" ref="N574:N577" si="1048">L574+M574</f>
        <v>15217.5</v>
      </c>
      <c r="O574" s="2" t="s">
        <v>208</v>
      </c>
      <c r="P574" s="22"/>
      <c r="Q574" s="9"/>
      <c r="R574" s="150" t="s">
        <v>556</v>
      </c>
      <c r="S574" s="517" t="s">
        <v>516</v>
      </c>
      <c r="T574" s="518"/>
      <c r="U574" s="3"/>
    </row>
    <row r="575" spans="2:21" s="143" customFormat="1" ht="36" x14ac:dyDescent="0.25">
      <c r="B575" s="509" t="s">
        <v>547</v>
      </c>
      <c r="C575" s="140" t="s">
        <v>542</v>
      </c>
      <c r="D575" s="2"/>
      <c r="E575" s="140"/>
      <c r="F575" s="140" t="s">
        <v>414</v>
      </c>
      <c r="G575" s="150" t="s">
        <v>555</v>
      </c>
      <c r="H575" s="150"/>
      <c r="I575" s="12">
        <v>44653</v>
      </c>
      <c r="J575" s="2" t="str">
        <f>B575</f>
        <v>SU-06/2022</v>
      </c>
      <c r="K575" s="25">
        <v>45016</v>
      </c>
      <c r="L575" s="4">
        <v>113341</v>
      </c>
      <c r="M575" s="4">
        <f t="shared" si="1047"/>
        <v>28335.25</v>
      </c>
      <c r="N575" s="4">
        <f t="shared" si="1048"/>
        <v>141676.25</v>
      </c>
      <c r="O575" s="2" t="s">
        <v>208</v>
      </c>
      <c r="P575" s="22"/>
      <c r="Q575" s="9"/>
      <c r="R575" s="150" t="s">
        <v>556</v>
      </c>
      <c r="S575" s="517" t="s">
        <v>516</v>
      </c>
      <c r="T575" s="518"/>
      <c r="U575" s="3"/>
    </row>
    <row r="576" spans="2:21" s="143" customFormat="1" ht="45" x14ac:dyDescent="0.25">
      <c r="B576" s="509" t="s">
        <v>548</v>
      </c>
      <c r="C576" s="140" t="s">
        <v>543</v>
      </c>
      <c r="D576" s="2"/>
      <c r="E576" s="140"/>
      <c r="F576" s="140" t="s">
        <v>414</v>
      </c>
      <c r="G576" s="150" t="s">
        <v>555</v>
      </c>
      <c r="H576" s="150"/>
      <c r="I576" s="12">
        <v>44653</v>
      </c>
      <c r="J576" s="2" t="str">
        <f>B576</f>
        <v>SU-07/2022</v>
      </c>
      <c r="K576" s="25">
        <v>45016</v>
      </c>
      <c r="L576" s="4">
        <v>8987</v>
      </c>
      <c r="M576" s="4">
        <f t="shared" si="1047"/>
        <v>2246.75</v>
      </c>
      <c r="N576" s="4">
        <f t="shared" si="1048"/>
        <v>11233.75</v>
      </c>
      <c r="O576" s="2" t="s">
        <v>208</v>
      </c>
      <c r="P576" s="22"/>
      <c r="Q576" s="9"/>
      <c r="R576" s="150" t="s">
        <v>556</v>
      </c>
      <c r="S576" s="517" t="s">
        <v>516</v>
      </c>
      <c r="T576" s="518"/>
      <c r="U576" s="3"/>
    </row>
    <row r="577" spans="2:21" s="81" customFormat="1" ht="36" x14ac:dyDescent="0.25">
      <c r="B577" s="509" t="s">
        <v>549</v>
      </c>
      <c r="C577" s="78" t="s">
        <v>544</v>
      </c>
      <c r="D577" s="2"/>
      <c r="E577" s="78"/>
      <c r="F577" s="78" t="s">
        <v>414</v>
      </c>
      <c r="G577" s="150" t="s">
        <v>555</v>
      </c>
      <c r="H577" s="150"/>
      <c r="I577" s="12">
        <v>44653</v>
      </c>
      <c r="J577" s="2" t="str">
        <f>B577</f>
        <v>SU-08/2022</v>
      </c>
      <c r="K577" s="25">
        <v>45016</v>
      </c>
      <c r="L577" s="4">
        <v>4477.2</v>
      </c>
      <c r="M577" s="4">
        <f t="shared" si="1047"/>
        <v>1119.3</v>
      </c>
      <c r="N577" s="4">
        <f t="shared" si="1048"/>
        <v>5596.5</v>
      </c>
      <c r="O577" s="2" t="s">
        <v>208</v>
      </c>
      <c r="P577" s="22"/>
      <c r="Q577" s="9"/>
      <c r="R577" s="150" t="s">
        <v>556</v>
      </c>
      <c r="S577" s="517" t="s">
        <v>516</v>
      </c>
      <c r="T577" s="518"/>
      <c r="U577" s="3"/>
    </row>
    <row r="578" spans="2:21" s="81" customFormat="1" ht="24.95" customHeight="1" x14ac:dyDescent="0.25">
      <c r="B578" s="509" t="s">
        <v>411</v>
      </c>
      <c r="C578" s="78" t="s">
        <v>412</v>
      </c>
      <c r="D578" s="2" t="s">
        <v>413</v>
      </c>
      <c r="E578" s="78"/>
      <c r="F578" s="78" t="s">
        <v>414</v>
      </c>
      <c r="G578" s="78"/>
      <c r="H578" s="78"/>
      <c r="I578" s="12"/>
      <c r="J578" s="2"/>
      <c r="K578" s="25"/>
      <c r="L578" s="4"/>
      <c r="M578" s="4"/>
      <c r="N578" s="4"/>
      <c r="O578" s="2"/>
      <c r="P578" s="22"/>
      <c r="Q578" s="9"/>
      <c r="R578" s="78"/>
      <c r="S578" s="79"/>
      <c r="T578" s="80"/>
      <c r="U578" s="3"/>
    </row>
    <row r="579" spans="2:21" s="81" customFormat="1" ht="24.95" customHeight="1" x14ac:dyDescent="0.25">
      <c r="B579" s="78"/>
      <c r="C579" s="78"/>
      <c r="D579" s="2"/>
      <c r="E579" s="78"/>
      <c r="F579" s="78"/>
      <c r="G579" s="78"/>
      <c r="H579" s="78"/>
      <c r="I579" s="12"/>
      <c r="J579" s="2"/>
      <c r="K579" s="25"/>
      <c r="L579" s="4"/>
      <c r="M579" s="4"/>
      <c r="N579" s="4"/>
      <c r="O579" s="2"/>
      <c r="P579" s="22"/>
      <c r="Q579" s="9"/>
      <c r="R579" s="78"/>
      <c r="S579" s="79"/>
      <c r="T579" s="80"/>
      <c r="U579" s="3"/>
    </row>
    <row r="580" spans="2:21" s="81" customFormat="1" ht="24.95" customHeight="1" x14ac:dyDescent="0.25">
      <c r="B580" s="78"/>
      <c r="C580" s="78"/>
      <c r="D580" s="2"/>
      <c r="E580" s="78"/>
      <c r="F580" s="78"/>
      <c r="G580" s="78"/>
      <c r="H580" s="78"/>
      <c r="I580" s="12"/>
      <c r="J580" s="2"/>
      <c r="K580" s="25"/>
      <c r="L580" s="4"/>
      <c r="M580" s="4"/>
      <c r="N580" s="4"/>
      <c r="O580" s="2"/>
      <c r="P580" s="22"/>
      <c r="Q580" s="9"/>
      <c r="R580" s="78"/>
      <c r="S580" s="79"/>
      <c r="T580" s="80"/>
      <c r="U580" s="3"/>
    </row>
    <row r="581" spans="2:21" ht="15" customHeight="1" x14ac:dyDescent="0.25">
      <c r="B581" s="524"/>
      <c r="C581" s="524"/>
      <c r="D581" s="524"/>
      <c r="E581" s="524"/>
      <c r="F581" s="524"/>
      <c r="G581" s="524"/>
      <c r="H581" s="524"/>
      <c r="I581" s="524"/>
      <c r="J581" s="524"/>
      <c r="K581" s="524"/>
      <c r="L581" s="524"/>
      <c r="M581" s="524"/>
      <c r="N581" s="524"/>
      <c r="O581" s="524"/>
      <c r="P581" s="524"/>
      <c r="Q581" s="524"/>
      <c r="R581" s="524"/>
      <c r="S581" s="524"/>
    </row>
    <row r="582" spans="2:21" ht="15" customHeight="1" x14ac:dyDescent="0.25">
      <c r="B582" s="523"/>
      <c r="C582" s="523"/>
      <c r="D582" s="523"/>
      <c r="E582" s="523"/>
      <c r="F582" s="523"/>
      <c r="G582" s="523"/>
      <c r="H582" s="523"/>
      <c r="I582" s="523"/>
      <c r="J582" s="523"/>
      <c r="K582" s="523"/>
      <c r="L582" s="523"/>
      <c r="M582" s="523"/>
      <c r="N582" s="523"/>
      <c r="O582" s="523"/>
      <c r="P582" s="523"/>
      <c r="Q582" s="523"/>
      <c r="R582" s="523"/>
      <c r="S582" s="523"/>
    </row>
  </sheetData>
  <mergeCells count="138">
    <mergeCell ref="S64:T64"/>
    <mergeCell ref="S42:T42"/>
    <mergeCell ref="S78:T78"/>
    <mergeCell ref="S67:T67"/>
    <mergeCell ref="S68:T68"/>
    <mergeCell ref="S76:T76"/>
    <mergeCell ref="S57:T57"/>
    <mergeCell ref="S301:T301"/>
    <mergeCell ref="S302:T302"/>
    <mergeCell ref="S56:T56"/>
    <mergeCell ref="S74:T74"/>
    <mergeCell ref="S75:T75"/>
    <mergeCell ref="S79:T79"/>
    <mergeCell ref="S59:T59"/>
    <mergeCell ref="S70:T70"/>
    <mergeCell ref="S71:T71"/>
    <mergeCell ref="S65:T65"/>
    <mergeCell ref="S72:T72"/>
    <mergeCell ref="S63:T63"/>
    <mergeCell ref="S58:T58"/>
    <mergeCell ref="S60:T60"/>
    <mergeCell ref="S61:T61"/>
    <mergeCell ref="S128:T128"/>
    <mergeCell ref="S62:T62"/>
    <mergeCell ref="S77:T77"/>
    <mergeCell ref="S55:T55"/>
    <mergeCell ref="S23:T23"/>
    <mergeCell ref="S52:T52"/>
    <mergeCell ref="S40:T40"/>
    <mergeCell ref="S41:T41"/>
    <mergeCell ref="S35:T35"/>
    <mergeCell ref="S30:T30"/>
    <mergeCell ref="S32:T32"/>
    <mergeCell ref="S33:T33"/>
    <mergeCell ref="S31:T31"/>
    <mergeCell ref="S36:T36"/>
    <mergeCell ref="S44:T44"/>
    <mergeCell ref="S37:T37"/>
    <mergeCell ref="S47:T47"/>
    <mergeCell ref="S48:T48"/>
    <mergeCell ref="S54:T54"/>
    <mergeCell ref="S49:T49"/>
    <mergeCell ref="S51:T51"/>
    <mergeCell ref="S50:T50"/>
    <mergeCell ref="S45:T45"/>
    <mergeCell ref="S46:T46"/>
    <mergeCell ref="S38:T38"/>
    <mergeCell ref="S39:T39"/>
    <mergeCell ref="S53:T53"/>
    <mergeCell ref="S18:T18"/>
    <mergeCell ref="B2:B4"/>
    <mergeCell ref="C3:S3"/>
    <mergeCell ref="B7:S7"/>
    <mergeCell ref="B9:S9"/>
    <mergeCell ref="B11:S11"/>
    <mergeCell ref="S306:T306"/>
    <mergeCell ref="S13:T13"/>
    <mergeCell ref="S14:T14"/>
    <mergeCell ref="S17:T17"/>
    <mergeCell ref="S15:T15"/>
    <mergeCell ref="S43:T43"/>
    <mergeCell ref="S16:T16"/>
    <mergeCell ref="S19:T19"/>
    <mergeCell ref="S20:T20"/>
    <mergeCell ref="S21:T21"/>
    <mergeCell ref="S26:T26"/>
    <mergeCell ref="S28:T28"/>
    <mergeCell ref="S27:T27"/>
    <mergeCell ref="S34:T34"/>
    <mergeCell ref="S29:T29"/>
    <mergeCell ref="S24:T24"/>
    <mergeCell ref="S22:T22"/>
    <mergeCell ref="S312:T312"/>
    <mergeCell ref="S341:T341"/>
    <mergeCell ref="S555:T555"/>
    <mergeCell ref="S514:T514"/>
    <mergeCell ref="S481:T481"/>
    <mergeCell ref="S315:T315"/>
    <mergeCell ref="S25:T25"/>
    <mergeCell ref="S80:T80"/>
    <mergeCell ref="S383:T383"/>
    <mergeCell ref="S69:T69"/>
    <mergeCell ref="S300:T300"/>
    <mergeCell ref="S305:T305"/>
    <mergeCell ref="S308:T308"/>
    <mergeCell ref="S314:T314"/>
    <mergeCell ref="S358:T358"/>
    <mergeCell ref="S304:T304"/>
    <mergeCell ref="S313:T313"/>
    <mergeCell ref="S311:T311"/>
    <mergeCell ref="S316:T316"/>
    <mergeCell ref="S309:T309"/>
    <mergeCell ref="S310:T310"/>
    <mergeCell ref="S322:T322"/>
    <mergeCell ref="S318:T318"/>
    <mergeCell ref="S350:T350"/>
    <mergeCell ref="S577:T577"/>
    <mergeCell ref="S361:T361"/>
    <mergeCell ref="S362:T362"/>
    <mergeCell ref="S367:T367"/>
    <mergeCell ref="S360:T360"/>
    <mergeCell ref="S487:T487"/>
    <mergeCell ref="S299:T299"/>
    <mergeCell ref="B582:S582"/>
    <mergeCell ref="B581:S581"/>
    <mergeCell ref="S573:T573"/>
    <mergeCell ref="S574:T574"/>
    <mergeCell ref="S575:T575"/>
    <mergeCell ref="S576:T576"/>
    <mergeCell ref="S419:T419"/>
    <mergeCell ref="S402:T402"/>
    <mergeCell ref="S563:T563"/>
    <mergeCell ref="S560:T560"/>
    <mergeCell ref="S558:T558"/>
    <mergeCell ref="S557:T557"/>
    <mergeCell ref="S566:T566"/>
    <mergeCell ref="S501:T501"/>
    <mergeCell ref="S431:T431"/>
    <mergeCell ref="S565:T565"/>
    <mergeCell ref="S571:T571"/>
    <mergeCell ref="S317:T317"/>
    <mergeCell ref="S547:T547"/>
    <mergeCell ref="S548:T548"/>
    <mergeCell ref="S549:T549"/>
    <mergeCell ref="S550:T550"/>
    <mergeCell ref="S551:T551"/>
    <mergeCell ref="S552:T552"/>
    <mergeCell ref="S553:T553"/>
    <mergeCell ref="S554:T554"/>
    <mergeCell ref="S359:T359"/>
    <mergeCell ref="S364:T364"/>
    <mergeCell ref="S357:T357"/>
    <mergeCell ref="S351:T351"/>
    <mergeCell ref="S352:T352"/>
    <mergeCell ref="S353:T353"/>
    <mergeCell ref="S354:T354"/>
    <mergeCell ref="S321:T321"/>
    <mergeCell ref="S363:T363"/>
  </mergeCells>
  <pageMargins left="0.78740157480314998" right="0.78740157480314998" top="0.78740157480314998" bottom="1.4261850393700799" header="0.78740157480314998" footer="0.78740157480314998"/>
  <pageSetup paperSize="9" scale="57" fitToHeight="0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0" sqref="A20:O20"/>
    </sheetView>
  </sheetViews>
  <sheetFormatPr defaultRowHeight="15" x14ac:dyDescent="0.25"/>
  <sheetData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DE5213BEB7134CBF76083A45B5D8E9" ma:contentTypeVersion="4" ma:contentTypeDescription="Create a new document." ma:contentTypeScope="" ma:versionID="e09cb8025834acf9df0f89f75093080c">
  <xsd:schema xmlns:xsd="http://www.w3.org/2001/XMLSchema" xmlns:xs="http://www.w3.org/2001/XMLSchema" xmlns:p="http://schemas.microsoft.com/office/2006/metadata/properties" xmlns:ns2="bf1b3ad1-a3b1-411e-8bbc-ca16b6c7dc33" xmlns:ns3="2e794a57-b0d3-4dff-b549-2665c6f4c3fb" targetNamespace="http://schemas.microsoft.com/office/2006/metadata/properties" ma:root="true" ma:fieldsID="c11eec073a78cdd272ef12d43da0d9c3" ns2:_="" ns3:_="">
    <xsd:import namespace="bf1b3ad1-a3b1-411e-8bbc-ca16b6c7dc33"/>
    <xsd:import namespace="2e794a57-b0d3-4dff-b549-2665c6f4c3f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1b3ad1-a3b1-411e-8bbc-ca16b6c7dc3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794a57-b0d3-4dff-b549-2665c6f4c3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7F999D-4939-4015-A88D-FF9E2A9C10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C4DF20-0B87-4E71-A0D6-F61DF75486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1b3ad1-a3b1-411e-8bbc-ca16b6c7dc33"/>
    <ds:schemaRef ds:uri="2e794a57-b0d3-4dff-b549-2665c6f4c3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173DB2-82B7-44B9-944B-60915E467653}">
  <ds:schemaRefs>
    <ds:schemaRef ds:uri="http://schemas.microsoft.com/office/2006/documentManagement/types"/>
    <ds:schemaRef ds:uri="http://purl.org/dc/elements/1.1/"/>
    <ds:schemaRef ds:uri="2e794a57-b0d3-4dff-b549-2665c6f4c3fb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bf1b3ad1-a3b1-411e-8bbc-ca16b6c7dc33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2022</vt:lpstr>
      <vt:lpstr>List1</vt:lpstr>
      <vt:lpstr>'2022'!Ispis_naslova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mperica1</dc:creator>
  <cp:lastModifiedBy>mperica1</cp:lastModifiedBy>
  <cp:lastPrinted>2023-02-15T12:33:16Z</cp:lastPrinted>
  <dcterms:created xsi:type="dcterms:W3CDTF">2021-01-22T11:39:04Z</dcterms:created>
  <dcterms:modified xsi:type="dcterms:W3CDTF">2023-02-15T12:33:54Z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0x010100BDDE5213BEB7134CBF76083A45B5D8E9</vt:lpwstr>
  </property>
</Properties>
</file>